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uide" sheetId="1" state="visible" r:id="rId3"/>
    <sheet name="Settings" sheetId="2" state="visible" r:id="rId4"/>
    <sheet name="Daily Log" sheetId="3" state="visible" r:id="rId5"/>
    <sheet name="P&amp;L Statement" sheetId="4" state="visible" r:id="rId6"/>
    <sheet name="Monthly Summary" sheetId="5" state="visible" r:id="rId7"/>
    <sheet name="What-if" sheetId="6" state="visible" r:id="rId8"/>
  </sheets>
  <definedNames>
    <definedName function="false" hidden="true" localSheetId="2" name="_xlnm._FilterDatabase" vbProcedure="false">'Daily Log'!$A$5:$AB$1005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<sst xmlns="http://schemas.openxmlformats.org/spreadsheetml/2006/main" count="216" uniqueCount="164">
  <si>
    <t xml:space="preserve">E-commerce Profit &amp; Loss Sheet</t>
  </si>
  <si>
    <t xml:space="preserve">COD (cash on delivery) sellers: product cost, ads, confirmation calls, courier, COD fee and returns, all in one place. Made by Fiscora (getfiscora.com).</t>
  </si>
  <si>
    <t xml:space="preserve">HOW TO USE (5 steps)</t>
  </si>
  <si>
    <t xml:space="preserve">1</t>
  </si>
  <si>
    <t xml:space="preserve">Open the Settings sheet. Replace the example products and costs with your own: selling price, product cost, packaging, courier rates, confirmation call cost, COD fee, monthly fixed costs.</t>
  </si>
  <si>
    <t xml:space="preserve">2</t>
  </si>
  <si>
    <t xml:space="preserve">Open Daily Log. Every day (or every product per day) type 8 things in the yellow cells: date, product, ad spend, orders received, confirmed, dispatched, delivered, returned. Everything to the right fills itself.</t>
  </si>
  <si>
    <t xml:space="preserve">3</t>
  </si>
  <si>
    <t xml:space="preserve">P&amp;L Statement: choose a From and To date and read your real profit, margins, ROAS and break-even ROAS. Monthly Summary shows all 12 months and a chart.</t>
  </si>
  <si>
    <t xml:space="preserve">4</t>
  </si>
  <si>
    <t xml:space="preserve">What-if: before you launch a product, test its numbers (confirmation rate, delivery rate, ad cost per order) and see profit per 100 orders and the break-even ad cost.</t>
  </si>
  <si>
    <t xml:space="preserve">5</t>
  </si>
  <si>
    <t xml:space="preserve">The 3 sample rows in Daily Log are examples. Select cells A6:J8 and press Delete (the formulas stay). Then replace the example products in Settings.</t>
  </si>
  <si>
    <t xml:space="preserve">COLOUR CODE</t>
  </si>
  <si>
    <t xml:space="preserve">Yellow cell, blue text</t>
  </si>
  <si>
    <t xml:space="preserve">You type here. Everything else is a formula, do not type over it.</t>
  </si>
  <si>
    <t xml:space="preserve">Black text</t>
  </si>
  <si>
    <t xml:space="preserve">Formula. It recalculates by itself.</t>
  </si>
  <si>
    <t xml:space="preserve">HOW THE MONEY IS COUNTED (read once)</t>
  </si>
  <si>
    <t xml:space="preserve">Revenue</t>
  </si>
  <si>
    <t xml:space="preserve">Delivered parcels x (selling price + shipping you charge the customer). You get paid only on delivered parcels. Returned parcels bring no revenue.</t>
  </si>
  <si>
    <t xml:space="preserve">Product cost</t>
  </si>
  <si>
    <t xml:space="preserve">Delivered parcels x product cost, plus the share of returned parcels you lose or damage (Settings, default 10%). Returned goods that go back on the shelf cost nothing.</t>
  </si>
  <si>
    <t xml:space="preserve">Packaging</t>
  </si>
  <si>
    <t xml:space="preserve">Counted on every dispatched parcel (delivered or returned).</t>
  </si>
  <si>
    <t xml:space="preserve">Confirmation calls</t>
  </si>
  <si>
    <t xml:space="preserve">Counted on every order received, because you call before you know if it is real.</t>
  </si>
  <si>
    <t xml:space="preserve">Courier</t>
  </si>
  <si>
    <t xml:space="preserve">Delivered parcels x delivery charge + returned parcels x return charge. COD fee is a % of the cash the courier collects. Tax applies to courier and COD fee if your invoice shows it.</t>
  </si>
  <si>
    <t xml:space="preserve">Ad spend / Other</t>
  </si>
  <si>
    <t xml:space="preserve">Typed by you per day. Other costs = anything daily that is not in Settings (a boost, a sample, a refund).</t>
  </si>
  <si>
    <t xml:space="preserve">Fixed costs</t>
  </si>
  <si>
    <t xml:space="preserve">Salaries, rent, software etc. typed once in Settings per month. The P&amp;L Statement spreads them over the days you pick; Monthly Summary charges a full month, but only for months that have orders or ad spend.</t>
  </si>
  <si>
    <t xml:space="preserve">KNOWN LIMITS</t>
  </si>
  <si>
    <t xml:space="preserve">In transit</t>
  </si>
  <si>
    <t xml:space="preserve">Parcels dispatched but not yet delivered or returned have already cost you packaging and calls but bring no revenue yet. Profit looks lower until they settle. Log delivered and returned on the day the courier reports them, or review profit with a delay of about 2 weeks.</t>
  </si>
  <si>
    <t xml:space="preserve">Dates</t>
  </si>
  <si>
    <t xml:space="preserve">Use real dates (e.g. 12-Oct-2026), not text. Monthly Summary and P&amp;L read the Date column.</t>
  </si>
  <si>
    <t xml:space="preserve">Rows</t>
  </si>
  <si>
    <t xml:space="preserve">Daily Log has 1,000 rows ready. For more, copy the last row down and extend the ranges, or start a new file each year.</t>
  </si>
  <si>
    <t xml:space="preserve">Defaults</t>
  </si>
  <si>
    <t xml:space="preserve">Every number in Settings is an example, not advice. Replace them with your own invoices and courier rates. Return and delivery rates are your own data, not a market average.</t>
  </si>
  <si>
    <t xml:space="preserve">Not accounting advice</t>
  </si>
  <si>
    <t xml:space="preserve">This sheet is for planning and tracking. It is not tax or accounting advice. Check with an accountant for taxes and for your books.</t>
  </si>
  <si>
    <t xml:space="preserve">Settings</t>
  </si>
  <si>
    <t xml:space="preserve">Change the yellow cells. All amounts are in one currency (examples use PKR). Every other sheet reads from here.</t>
  </si>
  <si>
    <t xml:space="preserve">Per-order cost</t>
  </si>
  <si>
    <t xml:space="preserve">Value</t>
  </si>
  <si>
    <t xml:space="preserve">What it means</t>
  </si>
  <si>
    <t xml:space="preserve">Confirmation call cost, per order received</t>
  </si>
  <si>
    <t xml:space="preserve">Agent salary or call minutes divided by orders called. Example value.</t>
  </si>
  <si>
    <t xml:space="preserve">Courier charge, per delivered parcel</t>
  </si>
  <si>
    <t xml:space="preserve">What the courier bills you for a parcel that is delivered. Example value.</t>
  </si>
  <si>
    <t xml:space="preserve">Courier charge, per returned parcel</t>
  </si>
  <si>
    <t xml:space="preserve">What the courier bills you for a parcel that comes back (RTO). Example value.</t>
  </si>
  <si>
    <t xml:space="preserve">COD handling fee, % of cash collected</t>
  </si>
  <si>
    <t xml:space="preserve">Courier fee on the cash they collect for you. Example value.</t>
  </si>
  <si>
    <t xml:space="preserve">Tax on courier and COD fees, %</t>
  </si>
  <si>
    <t xml:space="preserve">Put your tax % only if your courier invoice charges it. 0 = none.</t>
  </si>
  <si>
    <t xml:space="preserve">Returned parcels lost or damaged, %</t>
  </si>
  <si>
    <t xml:space="preserve">Share of returned parcels you cannot sell again. They cost you the product.</t>
  </si>
  <si>
    <t xml:space="preserve">Products</t>
  </si>
  <si>
    <t xml:space="preserve">Product name</t>
  </si>
  <si>
    <t xml:space="preserve">Selling price</t>
  </si>
  <si>
    <t xml:space="preserve">Shipping charged to customer</t>
  </si>
  <si>
    <t xml:space="preserve">Product cost (per unit)</t>
  </si>
  <si>
    <t xml:space="preserve">Packaging (per parcel)</t>
  </si>
  <si>
    <t xml:space="preserve">Example Product A</t>
  </si>
  <si>
    <t xml:space="preserve">Example Product B</t>
  </si>
  <si>
    <t xml:space="preserve">Example Product C</t>
  </si>
  <si>
    <t xml:space="preserve">Fixed monthly costs</t>
  </si>
  <si>
    <t xml:space="preserve">Cost</t>
  </si>
  <si>
    <t xml:space="preserve">Per month</t>
  </si>
  <si>
    <t xml:space="preserve">Salaries</t>
  </si>
  <si>
    <t xml:space="preserve">Rent and utilities</t>
  </si>
  <si>
    <t xml:space="preserve">Software and tools</t>
  </si>
  <si>
    <t xml:space="preserve">Total fixed costs per month</t>
  </si>
  <si>
    <t xml:space="preserve">Daily Log</t>
  </si>
  <si>
    <t xml:space="preserve">Type only in the yellow columns A to J. Columns K onward calculate by themselves. Rows 6 to 8 are samples: delete A6:J8.</t>
  </si>
  <si>
    <t xml:space="preserve">YOU TYPE</t>
  </si>
  <si>
    <t xml:space="preserve">FORMULAS (do not type here)</t>
  </si>
  <si>
    <t xml:space="preserve">Date</t>
  </si>
  <si>
    <t xml:space="preserve">Product</t>
  </si>
  <si>
    <t xml:space="preserve">Ad spend</t>
  </si>
  <si>
    <t xml:space="preserve">Orders received</t>
  </si>
  <si>
    <t xml:space="preserve">Confirmed (after call)</t>
  </si>
  <si>
    <t xml:space="preserve">Dispatched</t>
  </si>
  <si>
    <t xml:space="preserve">Delivered</t>
  </si>
  <si>
    <t xml:space="preserve">Returned (RTO)</t>
  </si>
  <si>
    <t xml:space="preserve">Price override (optional)</t>
  </si>
  <si>
    <t xml:space="preserve">Other costs</t>
  </si>
  <si>
    <t xml:space="preserve">Price used</t>
  </si>
  <si>
    <t xml:space="preserve">Revenue (cash collected)</t>
  </si>
  <si>
    <t xml:space="preserve">COD fee</t>
  </si>
  <si>
    <t xml:space="preserve">Tax on courier &amp; COD</t>
  </si>
  <si>
    <t xml:space="preserve">Total costs</t>
  </si>
  <si>
    <t xml:space="preserve">Net profit</t>
  </si>
  <si>
    <t xml:space="preserve">Net margin</t>
  </si>
  <si>
    <t xml:space="preserve">Confirmation rate</t>
  </si>
  <si>
    <t xml:space="preserve">Delivery rate</t>
  </si>
  <si>
    <t xml:space="preserve">Return rate</t>
  </si>
  <si>
    <t xml:space="preserve">ROAS</t>
  </si>
  <si>
    <t xml:space="preserve">Ad cost per delivered order</t>
  </si>
  <si>
    <t xml:space="preserve">Profit per delivered order</t>
  </si>
  <si>
    <t xml:space="preserve">Check</t>
  </si>
  <si>
    <t xml:space="preserve">Profit &amp; Loss Statement</t>
  </si>
  <si>
    <t xml:space="preserve">Pick any period. Everything is read from the Daily Log and Settings. The dates below match the 3 sample days.</t>
  </si>
  <si>
    <t xml:space="preserve">From date</t>
  </si>
  <si>
    <t xml:space="preserve">To date</t>
  </si>
  <si>
    <t xml:space="preserve">Days in period</t>
  </si>
  <si>
    <t xml:space="preserve">Profit &amp; Loss</t>
  </si>
  <si>
    <t xml:space="preserve">Amount</t>
  </si>
  <si>
    <t xml:space="preserve">% of revenue</t>
  </si>
  <si>
    <t xml:space="preserve">Per delivered order</t>
  </si>
  <si>
    <t xml:space="preserve">Revenue (cash collected on delivered parcels)</t>
  </si>
  <si>
    <t xml:space="preserve">Gross profit</t>
  </si>
  <si>
    <t xml:space="preserve">Courier charges</t>
  </si>
  <si>
    <t xml:space="preserve">COD fees</t>
  </si>
  <si>
    <t xml:space="preserve">Tax on courier and COD fees</t>
  </si>
  <si>
    <t xml:space="preserve">Other daily costs</t>
  </si>
  <si>
    <t xml:space="preserve">Total operating costs</t>
  </si>
  <si>
    <t xml:space="preserve">Operating profit (before fixed costs)</t>
  </si>
  <si>
    <t xml:space="preserve">Fixed costs (Settings x days / 30.4)</t>
  </si>
  <si>
    <t xml:space="preserve">NET PROFIT</t>
  </si>
  <si>
    <t xml:space="preserve">Orders and rates</t>
  </si>
  <si>
    <t xml:space="preserve">Delivered parcels</t>
  </si>
  <si>
    <t xml:space="preserve">Returned parcels (RTO)</t>
  </si>
  <si>
    <t xml:space="preserve">Not settled yet (dispatched, not delivered or returned)</t>
  </si>
  <si>
    <t xml:space="preserve">Confirmation rate (confirmed / received)</t>
  </si>
  <si>
    <t xml:space="preserve">Delivery rate (delivered / dispatched)</t>
  </si>
  <si>
    <t xml:space="preserve">Return rate (returned / dispatched)</t>
  </si>
  <si>
    <t xml:space="preserve">Ads and break-even</t>
  </si>
  <si>
    <t xml:space="preserve">ROAS (revenue / ad spend)</t>
  </si>
  <si>
    <t xml:space="preserve">Ad cost per order received</t>
  </si>
  <si>
    <t xml:space="preserve">Break-even ROAS, before fixed costs</t>
  </si>
  <si>
    <t xml:space="preserve">Break-even ROAS, after fixed costs</t>
  </si>
  <si>
    <t xml:space="preserve">Most you can pay in ads per delivered order and still break even (before fixed costs)</t>
  </si>
  <si>
    <t xml:space="preserve">Break-even ROAS: if your ROAS is below this number, you lose money on every rupee of ads. 0 means the period has no profit left to cover ads at all, or no data.</t>
  </si>
  <si>
    <t xml:space="preserve">Monthly Summary</t>
  </si>
  <si>
    <t xml:space="preserve">Pick the year. Each month adds up the Daily Log and subtracts one month of fixed costs (only for months that have any orders or ad spend).</t>
  </si>
  <si>
    <t xml:space="preserve">Sample data covers only 3 days of October, so October shows a loss after a full month of fixed costs. Delete the samples (see Guide).</t>
  </si>
  <si>
    <t xml:space="preserve">Year</t>
  </si>
  <si>
    <t xml:space="preserve">Month</t>
  </si>
  <si>
    <t xml:space="preserve">Confirmed</t>
  </si>
  <si>
    <t xml:space="preserve">Returned</t>
  </si>
  <si>
    <t xml:space="preserve">Courier, COD fee &amp; tax</t>
  </si>
  <si>
    <t xml:space="preserve">Year total</t>
  </si>
  <si>
    <t xml:space="preserve">What-if: test a product before you spend on ads</t>
  </si>
  <si>
    <t xml:space="preserve">Change the yellow cells. Costs come from Settings for the product you pick.</t>
  </si>
  <si>
    <t xml:space="preserve">Product (from Settings)</t>
  </si>
  <si>
    <t xml:space="preserve">Packaging per parcel</t>
  </si>
  <si>
    <t xml:space="preserve">Your funnel (guess, then use real numbers)</t>
  </si>
  <si>
    <t xml:space="preserve">Orders received to model</t>
  </si>
  <si>
    <t xml:space="preserve">Result</t>
  </si>
  <si>
    <t xml:space="preserve">Per order received</t>
  </si>
  <si>
    <t xml:space="preserve">Confirmed orders (all are dispatched)</t>
  </si>
  <si>
    <t xml:space="preserve">Returned parcels</t>
  </si>
  <si>
    <t xml:space="preserve">Tax on courier and COD fee</t>
  </si>
  <si>
    <t xml:space="preserve">PROFIT before fixed costs</t>
  </si>
  <si>
    <t xml:space="preserve">Key answers</t>
  </si>
  <si>
    <t xml:space="preserve">Profit per delivered parcel</t>
  </si>
  <si>
    <t xml:space="preserve">Break-even ad cost per order received (most you can pay)</t>
  </si>
  <si>
    <t xml:space="preserve">Break-even ROAS</t>
  </si>
  <si>
    <t xml:space="preserve">Verdict</t>
  </si>
</sst>
</file>

<file path=xl/styles.xml><?xml version="1.0" encoding="utf-8"?>
<styleSheet xmlns="http://schemas.openxmlformats.org/spreadsheetml/2006/main">
  <numFmts count="11">
    <numFmt numFmtId="164" formatCode="General"/>
    <numFmt numFmtId="165" formatCode="#,##0.00;[RED]\(#,##0.00\);\-"/>
    <numFmt numFmtId="166" formatCode="0.0%"/>
    <numFmt numFmtId="167" formatCode="#,##0;[RED]\(#,##0\);\-"/>
    <numFmt numFmtId="168" formatCode="dd\-mmm\-yyyy"/>
    <numFmt numFmtId="169" formatCode="#,##0;\-#,##0;\-"/>
    <numFmt numFmtId="170" formatCode="0.0%;[RED]\-0.0%;\-"/>
    <numFmt numFmtId="171" formatCode="0.00\x;\-0.00\x;\-"/>
    <numFmt numFmtId="172" formatCode="0"/>
    <numFmt numFmtId="173" formatCode="mmm\ yyyy"/>
    <numFmt numFmtId="174" formatCode="#,##0"/>
  </numFmts>
  <fonts count="17">
    <font>
      <sz val="11"/>
      <color theme="1"/>
      <name val="Calibri"/>
      <family val="2"/>
      <charset val="1"/>
    </font>
    <font>
      <sz val="10"/>
      <name val="Arial"/>
      <family val="0"/>
    </font>
    <font>
      <sz val="10"/>
      <name val="Arial"/>
      <family val="0"/>
    </font>
    <font>
      <sz val="10"/>
      <name val="Arial"/>
      <family val="0"/>
    </font>
    <font>
      <b val="true"/>
      <sz val="16"/>
      <color rgb="FF0F2A4A"/>
      <name val="Arial"/>
      <family val="0"/>
      <charset val="1"/>
    </font>
    <font>
      <sz val="10"/>
      <color rgb="FF555555"/>
      <name val="Arial"/>
      <family val="0"/>
      <charset val="1"/>
    </font>
    <font>
      <b val="true"/>
      <sz val="10"/>
      <color rgb="FFFFFFFF"/>
      <name val="Arial"/>
      <family val="0"/>
      <charset val="1"/>
    </font>
    <font>
      <sz val="10"/>
      <name val="Arial"/>
      <family val="0"/>
      <charset val="1"/>
    </font>
    <font>
      <b val="true"/>
      <sz val="10"/>
      <name val="Arial"/>
      <family val="0"/>
      <charset val="1"/>
    </font>
    <font>
      <b val="true"/>
      <sz val="10"/>
      <color rgb="FF0000FF"/>
      <name val="Arial"/>
      <family val="0"/>
      <charset val="1"/>
    </font>
    <font>
      <sz val="10"/>
      <color rgb="FF0000FF"/>
      <name val="Arial"/>
      <family val="0"/>
      <charset val="1"/>
    </font>
    <font>
      <b val="true"/>
      <sz val="12"/>
      <color rgb="FF0F2A4A"/>
      <name val="Arial"/>
      <family val="0"/>
      <charset val="1"/>
    </font>
    <font>
      <b val="true"/>
      <sz val="11"/>
      <color rgb="FF0F2A4A"/>
      <name val="Arial"/>
      <family val="0"/>
      <charset val="1"/>
    </font>
    <font>
      <i val="true"/>
      <sz val="10"/>
      <color rgb="FF555555"/>
      <name val="Arial"/>
      <family val="0"/>
      <charset val="1"/>
    </font>
    <font>
      <i val="true"/>
      <sz val="10"/>
      <color rgb="FF9C0006"/>
      <name val="Arial"/>
      <family val="0"/>
      <charset val="1"/>
    </font>
    <font>
      <b val="true"/>
      <sz val="18"/>
      <color rgb="FF000000"/>
      <name val="Calibri"/>
      <family val="2"/>
    </font>
    <font>
      <sz val="10"/>
      <color rgb="FF000000"/>
      <name val="Calibri"/>
      <family val="2"/>
    </font>
  </fonts>
  <fills count="8">
    <fill>
      <patternFill patternType="none"/>
    </fill>
    <fill>
      <patternFill patternType="gray125"/>
    </fill>
    <fill>
      <patternFill patternType="solid">
        <fgColor rgb="FF0F2A4A"/>
        <bgColor rgb="FF003300"/>
      </patternFill>
    </fill>
    <fill>
      <patternFill patternType="solid">
        <fgColor rgb="FFFFF9DB"/>
        <bgColor rgb="FFFFFFFF"/>
      </patternFill>
    </fill>
    <fill>
      <patternFill patternType="solid">
        <fgColor rgb="FFEEF2F6"/>
        <bgColor rgb="FFE6F4EF"/>
      </patternFill>
    </fill>
    <fill>
      <patternFill patternType="solid">
        <fgColor rgb="FFB8860B"/>
        <bgColor rgb="FFFF9900"/>
      </patternFill>
    </fill>
    <fill>
      <patternFill patternType="solid">
        <fgColor rgb="FFD7EFE6"/>
        <bgColor rgb="FFE6F4EF"/>
      </patternFill>
    </fill>
    <fill>
      <patternFill patternType="solid">
        <fgColor rgb="FFE6F4EF"/>
        <bgColor rgb="FFEEF2F6"/>
      </patternFill>
    </fill>
  </fills>
  <borders count="2">
    <border diagonalUp="false" diagonalDown="false">
      <left/>
      <right/>
      <top/>
      <bottom/>
      <diagonal/>
    </border>
    <border diagonalUp="false" diagonalDown="false">
      <left style="thin">
        <color rgb="FFD0D7DE"/>
      </left>
      <right style="thin">
        <color rgb="FFD0D7DE"/>
      </right>
      <top style="thin">
        <color rgb="FFD0D7DE"/>
      </top>
      <bottom style="thin">
        <color rgb="FFD0D7D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7" fontId="8" fillId="4" borderId="1" xfId="0" applyFont="true" applyBorder="true" applyAlignment="false" applyProtection="false">
      <alignment horizontal="general" vertical="bottom" textRotation="0" wrapText="false" indent="0" shrinkToFit="false"/>
      <protection locked="true" hidden="false"/>
    </xf>
    <xf numFmtId="164" fontId="6" fillId="5" borderId="1" xfId="0" applyFont="true" applyBorder="true" applyAlignment="true" applyProtection="false">
      <alignment horizontal="center" vertical="bottom" textRotation="0" wrapText="false" indent="0" shrinkToFit="false"/>
      <protection locked="true" hidden="false"/>
    </xf>
    <xf numFmtId="164" fontId="6" fillId="2" borderId="1" xfId="0" applyFont="true" applyBorder="true" applyAlignment="true" applyProtection="false">
      <alignment horizontal="center"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70" fontId="7" fillId="0" borderId="1" xfId="0" applyFont="true" applyBorder="true" applyAlignment="false" applyProtection="false">
      <alignment horizontal="general" vertical="bottom" textRotation="0" wrapText="false" indent="0" shrinkToFit="false"/>
      <protection locked="true" hidden="false"/>
    </xf>
    <xf numFmtId="171" fontId="7" fillId="0"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70" fontId="8" fillId="0" borderId="1" xfId="0" applyFont="true" applyBorder="true" applyAlignment="false" applyProtection="false">
      <alignment horizontal="general" vertical="bottom" textRotation="0" wrapText="false" indent="0" shrinkToFit="false"/>
      <protection locked="true" hidden="false"/>
    </xf>
    <xf numFmtId="170" fontId="8" fillId="4" borderId="1" xfId="0" applyFont="true" applyBorder="true" applyAlignment="false" applyProtection="false">
      <alignment horizontal="general" vertical="bottom" textRotation="0" wrapText="false" indent="0" shrinkToFit="false"/>
      <protection locked="true" hidden="false"/>
    </xf>
    <xf numFmtId="164" fontId="12" fillId="6" borderId="1" xfId="0" applyFont="true" applyBorder="true" applyAlignment="false" applyProtection="false">
      <alignment horizontal="general" vertical="bottom" textRotation="0" wrapText="false" indent="0" shrinkToFit="false"/>
      <protection locked="true" hidden="false"/>
    </xf>
    <xf numFmtId="167" fontId="12" fillId="6" borderId="1" xfId="0" applyFont="true" applyBorder="true" applyAlignment="false" applyProtection="false">
      <alignment horizontal="general" vertical="bottom" textRotation="0" wrapText="false" indent="0" shrinkToFit="false"/>
      <protection locked="true" hidden="false"/>
    </xf>
    <xf numFmtId="170" fontId="12" fillId="6"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72" fontId="10" fillId="3" borderId="1" xfId="0" applyFont="true" applyBorder="true" applyAlignment="false" applyProtection="false">
      <alignment horizontal="general" vertical="bottom" textRotation="0" wrapText="false" indent="0" shrinkToFit="false"/>
      <protection locked="true" hidden="false"/>
    </xf>
    <xf numFmtId="173" fontId="8" fillId="0" borderId="1" xfId="0" applyFont="true" applyBorder="true" applyAlignment="false" applyProtection="false">
      <alignment horizontal="general" vertical="bottom" textRotation="0" wrapText="false" indent="0" shrinkToFit="false"/>
      <protection locked="true" hidden="false"/>
    </xf>
    <xf numFmtId="169" fontId="8" fillId="4" borderId="1" xfId="0" applyFont="true" applyBorder="true" applyAlignment="false" applyProtection="false">
      <alignment horizontal="general" vertical="bottom" textRotation="0" wrapText="false" indent="0" shrinkToFit="false"/>
      <protection locked="true" hidden="false"/>
    </xf>
    <xf numFmtId="171" fontId="8" fillId="4" borderId="1" xfId="0" applyFont="true" applyBorder="true" applyAlignment="false" applyProtection="false">
      <alignment horizontal="general" vertical="bottom" textRotation="0" wrapText="false" indent="0" shrinkToFit="false"/>
      <protection locked="true" hidden="false"/>
    </xf>
    <xf numFmtId="164" fontId="8" fillId="7" borderId="1" xfId="0" applyFont="true" applyBorder="true" applyAlignment="false" applyProtection="false">
      <alignment horizontal="general" vertical="bottom" textRotation="0" wrapText="false" indent="0" shrinkToFit="false"/>
      <protection locked="true" hidden="false"/>
    </xf>
    <xf numFmtId="167" fontId="8" fillId="7" borderId="1" xfId="0" applyFont="true" applyBorder="true" applyAlignment="false" applyProtection="false">
      <alignment horizontal="general" vertical="bottom" textRotation="0" wrapText="false" indent="0" shrinkToFit="false"/>
      <protection locked="true" hidden="false"/>
    </xf>
    <xf numFmtId="165" fontId="8" fillId="7"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0F2A4A"/>
          <bgColor rgb="FF000000"/>
        </patternFill>
      </fill>
    </dxf>
    <dxf>
      <fill>
        <patternFill patternType="solid">
          <fgColor rgb="FFFFF9DB"/>
          <bgColor rgb="FF000000"/>
        </patternFill>
      </fill>
    </dxf>
    <dxf>
      <fill>
        <patternFill patternType="solid">
          <fgColor rgb="FF0000FF"/>
          <bgColor rgb="FF000000"/>
        </patternFill>
      </fill>
    </dxf>
    <dxf>
      <fill>
        <patternFill patternType="solid">
          <fgColor rgb="FFFFFFFF"/>
          <bgColor rgb="FF000000"/>
        </patternFill>
      </fill>
    </dxf>
    <dxf>
      <fill>
        <patternFill patternType="solid">
          <bgColor rgb="FF000000"/>
        </patternFill>
      </fill>
    </dxf>
    <dxf>
      <fill>
        <patternFill patternType="solid">
          <fgColor rgb="FF0F9D7A"/>
          <bgColor rgb="FF000000"/>
        </patternFill>
      </fill>
    </dxf>
    <dxf>
      <font>
        <name val="Arial"/>
        <charset val="1"/>
        <family val="0"/>
        <b val="1"/>
        <color rgb="FF9C0006"/>
      </font>
      <fill>
        <patternFill>
          <bgColor rgb="FFF8D7DA"/>
        </patternFill>
      </fill>
    </dxf>
    <dxf>
      <font>
        <name val="Arial"/>
        <charset val="1"/>
        <family val="0"/>
        <color rgb="FF0F9D7A"/>
      </font>
    </dxf>
    <dxf>
      <font>
        <name val="Arial"/>
        <charset val="1"/>
        <family val="0"/>
        <b val="1"/>
        <color rgb="FF9C0006"/>
      </font>
    </dxf>
  </dxfs>
  <colors>
    <indexedColors>
      <rgbColor rgb="FF000000"/>
      <rgbColor rgb="FFFFFFFF"/>
      <rgbColor rgb="FFFF0000"/>
      <rgbColor rgb="FF00FF00"/>
      <rgbColor rgb="FF0000FF"/>
      <rgbColor rgb="FFFFFF00"/>
      <rgbColor rgb="FFFF00FF"/>
      <rgbColor rgb="FF00FFFF"/>
      <rgbColor rgb="FF9C0006"/>
      <rgbColor rgb="FF008000"/>
      <rgbColor rgb="FF000080"/>
      <rgbColor rgb="FFB8860B"/>
      <rgbColor rgb="FF800080"/>
      <rgbColor rgb="FF008080"/>
      <rgbColor rgb="FFD9D9D9"/>
      <rgbColor rgb="FF878787"/>
      <rgbColor rgb="FF9999FF"/>
      <rgbColor rgb="FFC0504D"/>
      <rgbColor rgb="FFFFF9DB"/>
      <rgbColor rgb="FFD7EFE6"/>
      <rgbColor rgb="FF660066"/>
      <rgbColor rgb="FFFF8080"/>
      <rgbColor rgb="FF0066CC"/>
      <rgbColor rgb="FFD0D7DE"/>
      <rgbColor rgb="FF000080"/>
      <rgbColor rgb="FFFF00FF"/>
      <rgbColor rgb="FFFFFF00"/>
      <rgbColor rgb="FF00FFFF"/>
      <rgbColor rgb="FF800080"/>
      <rgbColor rgb="FF800000"/>
      <rgbColor rgb="FF008080"/>
      <rgbColor rgb="FF0000FF"/>
      <rgbColor rgb="FF00CCFF"/>
      <rgbColor rgb="FFE6F4EF"/>
      <rgbColor rgb="FFEEF2F6"/>
      <rgbColor rgb="FFFFFF99"/>
      <rgbColor rgb="FF99CCFF"/>
      <rgbColor rgb="FFFF99CC"/>
      <rgbColor rgb="FFCC99FF"/>
      <rgbColor rgb="FFF8D7DA"/>
      <rgbColor rgb="FF3366FF"/>
      <rgbColor rgb="FF33CCCC"/>
      <rgbColor rgb="FF99CC00"/>
      <rgbColor rgb="FFFFCC00"/>
      <rgbColor rgb="FFFF9900"/>
      <rgbColor rgb="FFFF6600"/>
      <rgbColor rgb="FF4F81BD"/>
      <rgbColor rgb="FF969696"/>
      <rgbColor rgb="FF0F2A4A"/>
      <rgbColor rgb="FF0F9D7A"/>
      <rgbColor rgb="FF003300"/>
      <rgbColor rgb="FF333300"/>
      <rgbColor rgb="FF993300"/>
      <rgbColor rgb="FF993366"/>
      <rgbColor rgb="FF333399"/>
      <rgbColor rgb="FF5555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Revenue and net profit by month</a:t>
            </a:r>
          </a:p>
        </c:rich>
      </c:tx>
      <c:overlay val="0"/>
      <c:spPr>
        <a:noFill/>
        <a:ln w="0">
          <a:noFill/>
        </a:ln>
      </c:spPr>
    </c:title>
    <c:autoTitleDeleted val="0"/>
    <c:plotArea>
      <c:barChart>
        <c:barDir val="col"/>
        <c:grouping val="clustered"/>
        <c:varyColors val="0"/>
        <c:ser>
          <c:idx val="0"/>
          <c:order val="0"/>
          <c:tx>
            <c:strRef>
              <c:f>'Monthly Summary'!G6</c:f>
              <c:strCache>
                <c:ptCount val="1"/>
                <c:pt idx="0">
                  <c:v>Revenue</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Summary'!$A$7:$A$18</c:f>
              <c:strCache>
                <c:ptCount val="12"/>
                <c:pt idx="0">
                  <c:v>Jan 2026</c:v>
                </c:pt>
                <c:pt idx="1">
                  <c:v>Feb 2026</c:v>
                </c:pt>
                <c:pt idx="2">
                  <c:v>Mar 2026</c:v>
                </c:pt>
                <c:pt idx="3">
                  <c:v>Apr 2026</c:v>
                </c:pt>
                <c:pt idx="4">
                  <c:v>May 2026</c:v>
                </c:pt>
                <c:pt idx="5">
                  <c:v>Jun 2026</c:v>
                </c:pt>
                <c:pt idx="6">
                  <c:v>Jul 2026</c:v>
                </c:pt>
                <c:pt idx="7">
                  <c:v>Aug 2026</c:v>
                </c:pt>
                <c:pt idx="8">
                  <c:v>Sep 2026</c:v>
                </c:pt>
                <c:pt idx="9">
                  <c:v>Oct 2026</c:v>
                </c:pt>
                <c:pt idx="10">
                  <c:v>Nov 2026</c:v>
                </c:pt>
                <c:pt idx="11">
                  <c:v>Dec 2026</c:v>
                </c:pt>
              </c:strCache>
            </c:strRef>
          </c:cat>
          <c:val>
            <c:numRef>
              <c:f>'Monthly Summary'!$G$7:$G$18</c:f>
              <c:numCache>
                <c:formatCode>#,##0;[RED]\(#,##0\);\-</c:formatCode>
                <c:ptCount val="12"/>
                <c:pt idx="0">
                  <c:v>0</c:v>
                </c:pt>
                <c:pt idx="1">
                  <c:v>0</c:v>
                </c:pt>
                <c:pt idx="2">
                  <c:v>0</c:v>
                </c:pt>
                <c:pt idx="3">
                  <c:v>0</c:v>
                </c:pt>
                <c:pt idx="4">
                  <c:v>0</c:v>
                </c:pt>
                <c:pt idx="5">
                  <c:v>0</c:v>
                </c:pt>
                <c:pt idx="6">
                  <c:v>0</c:v>
                </c:pt>
                <c:pt idx="7">
                  <c:v>0</c:v>
                </c:pt>
                <c:pt idx="8">
                  <c:v>0</c:v>
                </c:pt>
                <c:pt idx="9">
                  <c:v>184800</c:v>
                </c:pt>
                <c:pt idx="10">
                  <c:v>0</c:v>
                </c:pt>
                <c:pt idx="11">
                  <c:v>0</c:v>
                </c:pt>
              </c:numCache>
            </c:numRef>
          </c:val>
        </c:ser>
        <c:ser>
          <c:idx val="1"/>
          <c:order val="1"/>
          <c:tx>
            <c:strRef>
              <c:f>'Monthly Summary'!O6</c:f>
              <c:strCache>
                <c:ptCount val="1"/>
                <c:pt idx="0">
                  <c:v>Net profit</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Summary'!$A$7:$A$18</c:f>
              <c:strCache>
                <c:ptCount val="12"/>
                <c:pt idx="0">
                  <c:v>Jan 2026</c:v>
                </c:pt>
                <c:pt idx="1">
                  <c:v>Feb 2026</c:v>
                </c:pt>
                <c:pt idx="2">
                  <c:v>Mar 2026</c:v>
                </c:pt>
                <c:pt idx="3">
                  <c:v>Apr 2026</c:v>
                </c:pt>
                <c:pt idx="4">
                  <c:v>May 2026</c:v>
                </c:pt>
                <c:pt idx="5">
                  <c:v>Jun 2026</c:v>
                </c:pt>
                <c:pt idx="6">
                  <c:v>Jul 2026</c:v>
                </c:pt>
                <c:pt idx="7">
                  <c:v>Aug 2026</c:v>
                </c:pt>
                <c:pt idx="8">
                  <c:v>Sep 2026</c:v>
                </c:pt>
                <c:pt idx="9">
                  <c:v>Oct 2026</c:v>
                </c:pt>
                <c:pt idx="10">
                  <c:v>Nov 2026</c:v>
                </c:pt>
                <c:pt idx="11">
                  <c:v>Dec 2026</c:v>
                </c:pt>
              </c:strCache>
            </c:strRef>
          </c:cat>
          <c:val>
            <c:numRef>
              <c:f>'Monthly Summary'!$O$7:$O$18</c:f>
              <c:numCache>
                <c:formatCode>#,##0;[RED]\(#,##0\);\-</c:formatCode>
                <c:ptCount val="12"/>
                <c:pt idx="0">
                  <c:v>0</c:v>
                </c:pt>
                <c:pt idx="1">
                  <c:v>0</c:v>
                </c:pt>
                <c:pt idx="2">
                  <c:v>0</c:v>
                </c:pt>
                <c:pt idx="3">
                  <c:v>0</c:v>
                </c:pt>
                <c:pt idx="4">
                  <c:v>0</c:v>
                </c:pt>
                <c:pt idx="5">
                  <c:v>0</c:v>
                </c:pt>
                <c:pt idx="6">
                  <c:v>0</c:v>
                </c:pt>
                <c:pt idx="7">
                  <c:v>0</c:v>
                </c:pt>
                <c:pt idx="8">
                  <c:v>0</c:v>
                </c:pt>
                <c:pt idx="9">
                  <c:v>-42986</c:v>
                </c:pt>
                <c:pt idx="10">
                  <c:v>0</c:v>
                </c:pt>
                <c:pt idx="11">
                  <c:v>0</c:v>
                </c:pt>
              </c:numCache>
            </c:numRef>
          </c:val>
        </c:ser>
        <c:gapWidth val="150"/>
        <c:overlap val="0"/>
        <c:axId val="94604316"/>
        <c:axId val="14095204"/>
      </c:barChart>
      <c:catAx>
        <c:axId val="94604316"/>
        <c:scaling>
          <c:orientation val="minMax"/>
        </c:scaling>
        <c:delete val="0"/>
        <c:axPos val="b"/>
        <c:numFmt formatCode="mmm" sourceLinked="0"/>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14095204"/>
        <c:crosses val="autoZero"/>
        <c:auto val="1"/>
        <c:lblAlgn val="ctr"/>
        <c:lblOffset val="100"/>
        <c:noMultiLvlLbl val="0"/>
      </c:catAx>
      <c:valAx>
        <c:axId val="1409520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4604316"/>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2.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20</xdr:row>
      <xdr:rowOff>131040</xdr:rowOff>
    </xdr:from>
    <xdr:to>
      <xdr:col>10</xdr:col>
      <xdr:colOff>196560</xdr:colOff>
      <xdr:row>36</xdr:row>
      <xdr:rowOff>142560</xdr:rowOff>
    </xdr:to>
    <xdr:graphicFrame>
      <xdr:nvGraphicFramePr>
        <xdr:cNvPr id="0" name="Chart 1"/>
        <xdr:cNvGraphicFramePr/>
      </xdr:nvGraphicFramePr>
      <xdr:xfrm>
        <a:off x="0" y="4419720"/>
        <a:ext cx="9359640" cy="30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2A4A"/>
    <pageSetUpPr fitToPage="true"/>
  </sheetPr>
  <dimension ref="A1:B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05"/>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row>
    <row r="5" customFormat="false" ht="30" hidden="false" customHeight="true" outlineLevel="0" collapsed="false">
      <c r="A5" s="5" t="s">
        <v>3</v>
      </c>
      <c r="B5" s="6" t="s">
        <v>4</v>
      </c>
    </row>
    <row r="6" customFormat="false" ht="45" hidden="false" customHeight="true" outlineLevel="0" collapsed="false">
      <c r="A6" s="5" t="s">
        <v>5</v>
      </c>
      <c r="B6" s="6" t="s">
        <v>6</v>
      </c>
    </row>
    <row r="7" customFormat="false" ht="30" hidden="false" customHeight="true" outlineLevel="0" collapsed="false">
      <c r="A7" s="5" t="s">
        <v>7</v>
      </c>
      <c r="B7" s="6" t="s">
        <v>8</v>
      </c>
    </row>
    <row r="8" customFormat="false" ht="30" hidden="false" customHeight="true" outlineLevel="0" collapsed="false">
      <c r="A8" s="7" t="s">
        <v>9</v>
      </c>
      <c r="B8" s="6" t="s">
        <v>10</v>
      </c>
    </row>
    <row r="9" customFormat="false" ht="30" hidden="false" customHeight="true" outlineLevel="0" collapsed="false">
      <c r="A9" s="5" t="s">
        <v>11</v>
      </c>
      <c r="B9" s="6" t="s">
        <v>12</v>
      </c>
    </row>
    <row r="10" customFormat="false" ht="15" hidden="false" customHeight="false" outlineLevel="0" collapsed="false">
      <c r="A10" s="3" t="s">
        <v>13</v>
      </c>
      <c r="B10" s="4"/>
    </row>
    <row r="11" customFormat="false" ht="18" hidden="false" customHeight="true" outlineLevel="0" collapsed="false">
      <c r="A11" s="5" t="s">
        <v>14</v>
      </c>
      <c r="B11" s="6" t="s">
        <v>15</v>
      </c>
    </row>
    <row r="12" customFormat="false" ht="18" hidden="false" customHeight="true" outlineLevel="0" collapsed="false">
      <c r="A12" s="5" t="s">
        <v>16</v>
      </c>
      <c r="B12" s="6" t="s">
        <v>17</v>
      </c>
    </row>
    <row r="13" customFormat="false" ht="15" hidden="false" customHeight="false" outlineLevel="0" collapsed="false">
      <c r="A13" s="3" t="s">
        <v>18</v>
      </c>
      <c r="B13" s="4"/>
    </row>
    <row r="14" customFormat="false" ht="30" hidden="false" customHeight="true" outlineLevel="0" collapsed="false">
      <c r="A14" s="5" t="s">
        <v>19</v>
      </c>
      <c r="B14" s="6" t="s">
        <v>20</v>
      </c>
    </row>
    <row r="15" customFormat="false" ht="30" hidden="false" customHeight="true" outlineLevel="0" collapsed="false">
      <c r="A15" s="5" t="s">
        <v>21</v>
      </c>
      <c r="B15" s="6" t="s">
        <v>22</v>
      </c>
    </row>
    <row r="16" customFormat="false" ht="18" hidden="false" customHeight="true" outlineLevel="0" collapsed="false">
      <c r="A16" s="5" t="s">
        <v>23</v>
      </c>
      <c r="B16" s="6" t="s">
        <v>24</v>
      </c>
    </row>
    <row r="17" customFormat="false" ht="18" hidden="false" customHeight="true" outlineLevel="0" collapsed="false">
      <c r="A17" s="5" t="s">
        <v>25</v>
      </c>
      <c r="B17" s="6" t="s">
        <v>26</v>
      </c>
    </row>
    <row r="18" customFormat="false" ht="30" hidden="false" customHeight="true" outlineLevel="0" collapsed="false">
      <c r="A18" s="5" t="s">
        <v>27</v>
      </c>
      <c r="B18" s="6" t="s">
        <v>28</v>
      </c>
    </row>
    <row r="19" customFormat="false" ht="30" hidden="false" customHeight="true" outlineLevel="0" collapsed="false">
      <c r="A19" s="5" t="s">
        <v>29</v>
      </c>
      <c r="B19" s="6" t="s">
        <v>30</v>
      </c>
    </row>
    <row r="20" customFormat="false" ht="45" hidden="false" customHeight="true" outlineLevel="0" collapsed="false">
      <c r="A20" s="5" t="s">
        <v>31</v>
      </c>
      <c r="B20" s="6" t="s">
        <v>32</v>
      </c>
    </row>
    <row r="21" customFormat="false" ht="15" hidden="false" customHeight="false" outlineLevel="0" collapsed="false">
      <c r="A21" s="3" t="s">
        <v>33</v>
      </c>
      <c r="B21" s="4"/>
    </row>
    <row r="22" customFormat="false" ht="45" hidden="false" customHeight="true" outlineLevel="0" collapsed="false">
      <c r="A22" s="5" t="s">
        <v>34</v>
      </c>
      <c r="B22" s="6" t="s">
        <v>35</v>
      </c>
    </row>
    <row r="23" customFormat="false" ht="18" hidden="false" customHeight="true" outlineLevel="0" collapsed="false">
      <c r="A23" s="5" t="s">
        <v>36</v>
      </c>
      <c r="B23" s="6" t="s">
        <v>37</v>
      </c>
    </row>
    <row r="24" customFormat="false" ht="30" hidden="false" customHeight="true" outlineLevel="0" collapsed="false">
      <c r="A24" s="5" t="s">
        <v>38</v>
      </c>
      <c r="B24" s="6" t="s">
        <v>39</v>
      </c>
    </row>
    <row r="25" customFormat="false" ht="30" hidden="false" customHeight="true" outlineLevel="0" collapsed="false">
      <c r="A25" s="5" t="s">
        <v>40</v>
      </c>
      <c r="B25" s="6" t="s">
        <v>41</v>
      </c>
    </row>
    <row r="26" customFormat="false" ht="30" hidden="false" customHeight="true" outlineLevel="0" collapsed="false">
      <c r="A26" s="5" t="s">
        <v>42</v>
      </c>
      <c r="B26" s="6" t="s">
        <v>43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2A4A"/>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22"/>
    <col collapsed="false" customWidth="true" hidden="false" outlineLevel="0" max="3" min="3" style="0" width="70"/>
    <col collapsed="false" customWidth="true" hidden="false" outlineLevel="0" max="5" min="4" style="0" width="22"/>
  </cols>
  <sheetData>
    <row r="1" customFormat="false" ht="19.7" hidden="false" customHeight="false" outlineLevel="0" collapsed="false">
      <c r="A1" s="1" t="s">
        <v>44</v>
      </c>
    </row>
    <row r="2" customFormat="false" ht="15" hidden="false" customHeight="false" outlineLevel="0" collapsed="false">
      <c r="A2" s="2" t="s">
        <v>45</v>
      </c>
    </row>
    <row r="4" customFormat="false" ht="21.75" hidden="false" customHeight="true" outlineLevel="0" collapsed="false">
      <c r="A4" s="8" t="s">
        <v>46</v>
      </c>
      <c r="B4" s="8" t="s">
        <v>47</v>
      </c>
      <c r="C4" s="8" t="s">
        <v>48</v>
      </c>
    </row>
    <row r="5" customFormat="false" ht="15" hidden="false" customHeight="false" outlineLevel="0" collapsed="false">
      <c r="A5" s="9" t="s">
        <v>49</v>
      </c>
      <c r="B5" s="10" t="n">
        <v>20</v>
      </c>
      <c r="C5" s="11" t="s">
        <v>50</v>
      </c>
    </row>
    <row r="6" customFormat="false" ht="15" hidden="false" customHeight="false" outlineLevel="0" collapsed="false">
      <c r="A6" s="9" t="s">
        <v>51</v>
      </c>
      <c r="B6" s="10" t="n">
        <v>250</v>
      </c>
      <c r="C6" s="11" t="s">
        <v>52</v>
      </c>
    </row>
    <row r="7" customFormat="false" ht="15" hidden="false" customHeight="false" outlineLevel="0" collapsed="false">
      <c r="A7" s="9" t="s">
        <v>53</v>
      </c>
      <c r="B7" s="10" t="n">
        <v>150</v>
      </c>
      <c r="C7" s="11" t="s">
        <v>54</v>
      </c>
    </row>
    <row r="8" customFormat="false" ht="15" hidden="false" customHeight="false" outlineLevel="0" collapsed="false">
      <c r="A8" s="9" t="s">
        <v>55</v>
      </c>
      <c r="B8" s="12" t="n">
        <v>0.02</v>
      </c>
      <c r="C8" s="11" t="s">
        <v>56</v>
      </c>
    </row>
    <row r="9" customFormat="false" ht="15" hidden="false" customHeight="false" outlineLevel="0" collapsed="false">
      <c r="A9" s="9" t="s">
        <v>57</v>
      </c>
      <c r="B9" s="12" t="n">
        <v>0</v>
      </c>
      <c r="C9" s="11" t="s">
        <v>58</v>
      </c>
    </row>
    <row r="10" customFormat="false" ht="15" hidden="false" customHeight="false" outlineLevel="0" collapsed="false">
      <c r="A10" s="9" t="s">
        <v>59</v>
      </c>
      <c r="B10" s="12" t="n">
        <v>0.1</v>
      </c>
      <c r="C10" s="11" t="s">
        <v>60</v>
      </c>
    </row>
    <row r="12" customFormat="false" ht="15" hidden="false" customHeight="false" outlineLevel="0" collapsed="false">
      <c r="A12" s="13" t="s">
        <v>61</v>
      </c>
    </row>
    <row r="13" customFormat="false" ht="33.75" hidden="false" customHeight="true" outlineLevel="0" collapsed="false">
      <c r="A13" s="8" t="s">
        <v>62</v>
      </c>
      <c r="B13" s="8" t="s">
        <v>63</v>
      </c>
      <c r="C13" s="8" t="s">
        <v>64</v>
      </c>
      <c r="D13" s="8" t="s">
        <v>65</v>
      </c>
      <c r="E13" s="8" t="s">
        <v>66</v>
      </c>
    </row>
    <row r="14" customFormat="false" ht="15" hidden="false" customHeight="false" outlineLevel="0" collapsed="false">
      <c r="A14" s="14" t="s">
        <v>67</v>
      </c>
      <c r="B14" s="10" t="n">
        <v>2500</v>
      </c>
      <c r="C14" s="10" t="n">
        <v>0</v>
      </c>
      <c r="D14" s="10" t="n">
        <v>1000</v>
      </c>
      <c r="E14" s="10" t="n">
        <v>60</v>
      </c>
    </row>
    <row r="15" customFormat="false" ht="15" hidden="false" customHeight="false" outlineLevel="0" collapsed="false">
      <c r="A15" s="14" t="s">
        <v>68</v>
      </c>
      <c r="B15" s="10" t="n">
        <v>3200</v>
      </c>
      <c r="C15" s="10" t="n">
        <v>200</v>
      </c>
      <c r="D15" s="10" t="n">
        <v>1400</v>
      </c>
      <c r="E15" s="10" t="n">
        <v>80</v>
      </c>
    </row>
    <row r="16" customFormat="false" ht="15" hidden="false" customHeight="false" outlineLevel="0" collapsed="false">
      <c r="A16" s="14" t="s">
        <v>69</v>
      </c>
      <c r="B16" s="10" t="n">
        <v>1800</v>
      </c>
      <c r="C16" s="10" t="n">
        <v>0</v>
      </c>
      <c r="D16" s="10" t="n">
        <v>650</v>
      </c>
      <c r="E16" s="10" t="n">
        <v>50</v>
      </c>
    </row>
    <row r="17" customFormat="false" ht="15" hidden="false" customHeight="false" outlineLevel="0" collapsed="false">
      <c r="A17" s="14"/>
      <c r="B17" s="10"/>
      <c r="C17" s="10"/>
      <c r="D17" s="10"/>
      <c r="E17" s="10"/>
    </row>
    <row r="18" customFormat="false" ht="15" hidden="false" customHeight="false" outlineLevel="0" collapsed="false">
      <c r="A18" s="14"/>
      <c r="B18" s="10"/>
      <c r="C18" s="10"/>
      <c r="D18" s="10"/>
      <c r="E18" s="10"/>
    </row>
    <row r="19" customFormat="false" ht="15" hidden="false" customHeight="false" outlineLevel="0" collapsed="false">
      <c r="A19" s="14"/>
      <c r="B19" s="10"/>
      <c r="C19" s="10"/>
      <c r="D19" s="10"/>
      <c r="E19" s="10"/>
    </row>
    <row r="20" customFormat="false" ht="15" hidden="false" customHeight="false" outlineLevel="0" collapsed="false">
      <c r="A20" s="14"/>
      <c r="B20" s="10"/>
      <c r="C20" s="10"/>
      <c r="D20" s="10"/>
      <c r="E20" s="10"/>
    </row>
    <row r="21" customFormat="false" ht="15" hidden="false" customHeight="false" outlineLevel="0" collapsed="false">
      <c r="A21" s="14"/>
      <c r="B21" s="10"/>
      <c r="C21" s="10"/>
      <c r="D21" s="10"/>
      <c r="E21" s="10"/>
    </row>
    <row r="22" customFormat="false" ht="15" hidden="false" customHeight="false" outlineLevel="0" collapsed="false">
      <c r="A22" s="14"/>
      <c r="B22" s="10"/>
      <c r="C22" s="10"/>
      <c r="D22" s="10"/>
      <c r="E22" s="10"/>
    </row>
    <row r="23" customFormat="false" ht="15" hidden="false" customHeight="false" outlineLevel="0" collapsed="false">
      <c r="A23" s="14"/>
      <c r="B23" s="10"/>
      <c r="C23" s="10"/>
      <c r="D23" s="10"/>
      <c r="E23" s="10"/>
    </row>
    <row r="24" customFormat="false" ht="15" hidden="false" customHeight="false" outlineLevel="0" collapsed="false">
      <c r="A24" s="14"/>
      <c r="B24" s="10"/>
      <c r="C24" s="10"/>
      <c r="D24" s="10"/>
      <c r="E24" s="10"/>
    </row>
    <row r="25" customFormat="false" ht="15" hidden="false" customHeight="false" outlineLevel="0" collapsed="false">
      <c r="A25" s="14"/>
      <c r="B25" s="10"/>
      <c r="C25" s="10"/>
      <c r="D25" s="10"/>
      <c r="E25" s="10"/>
    </row>
    <row r="26" customFormat="false" ht="15" hidden="false" customHeight="false" outlineLevel="0" collapsed="false">
      <c r="A26" s="14"/>
      <c r="B26" s="10"/>
      <c r="C26" s="10"/>
      <c r="D26" s="10"/>
      <c r="E26" s="10"/>
    </row>
    <row r="27" customFormat="false" ht="15" hidden="false" customHeight="false" outlineLevel="0" collapsed="false">
      <c r="A27" s="14"/>
      <c r="B27" s="10"/>
      <c r="C27" s="10"/>
      <c r="D27" s="10"/>
      <c r="E27" s="10"/>
    </row>
    <row r="28" customFormat="false" ht="15" hidden="false" customHeight="false" outlineLevel="0" collapsed="false">
      <c r="A28" s="14"/>
      <c r="B28" s="10"/>
      <c r="C28" s="10"/>
      <c r="D28" s="10"/>
      <c r="E28" s="10"/>
    </row>
    <row r="30" customFormat="false" ht="15" hidden="false" customHeight="false" outlineLevel="0" collapsed="false">
      <c r="A30" s="13" t="s">
        <v>70</v>
      </c>
    </row>
    <row r="31" customFormat="false" ht="21.75" hidden="false" customHeight="true" outlineLevel="0" collapsed="false">
      <c r="A31" s="8" t="s">
        <v>71</v>
      </c>
      <c r="B31" s="8" t="s">
        <v>72</v>
      </c>
    </row>
    <row r="32" customFormat="false" ht="15" hidden="false" customHeight="false" outlineLevel="0" collapsed="false">
      <c r="A32" s="14" t="s">
        <v>73</v>
      </c>
      <c r="B32" s="15" t="n">
        <v>60000</v>
      </c>
    </row>
    <row r="33" customFormat="false" ht="15" hidden="false" customHeight="false" outlineLevel="0" collapsed="false">
      <c r="A33" s="14" t="s">
        <v>74</v>
      </c>
      <c r="B33" s="15" t="n">
        <v>20000</v>
      </c>
    </row>
    <row r="34" customFormat="false" ht="15" hidden="false" customHeight="false" outlineLevel="0" collapsed="false">
      <c r="A34" s="14" t="s">
        <v>75</v>
      </c>
      <c r="B34" s="15" t="n">
        <v>8000</v>
      </c>
    </row>
    <row r="35" customFormat="false" ht="15" hidden="false" customHeight="false" outlineLevel="0" collapsed="false">
      <c r="A35" s="14"/>
      <c r="B35" s="15"/>
    </row>
    <row r="36" customFormat="false" ht="15" hidden="false" customHeight="false" outlineLevel="0" collapsed="false">
      <c r="A36" s="14"/>
      <c r="B36" s="15"/>
    </row>
    <row r="37" customFormat="false" ht="15" hidden="false" customHeight="false" outlineLevel="0" collapsed="false">
      <c r="A37" s="14"/>
      <c r="B37" s="15"/>
    </row>
    <row r="38" customFormat="false" ht="15" hidden="false" customHeight="false" outlineLevel="0" collapsed="false">
      <c r="A38" s="14"/>
      <c r="B38" s="15"/>
    </row>
    <row r="39" customFormat="false" ht="15" hidden="false" customHeight="false" outlineLevel="0" collapsed="false">
      <c r="A39" s="14"/>
      <c r="B39" s="15"/>
    </row>
    <row r="40" customFormat="false" ht="15" hidden="false" customHeight="false" outlineLevel="0" collapsed="false">
      <c r="A40" s="14"/>
      <c r="B40" s="15"/>
    </row>
    <row r="41" customFormat="false" ht="15" hidden="false" customHeight="false" outlineLevel="0" collapsed="false">
      <c r="A41" s="14"/>
      <c r="B41" s="15"/>
    </row>
    <row r="42" customFormat="false" ht="15" hidden="false" customHeight="false" outlineLevel="0" collapsed="false">
      <c r="A42" s="16" t="s">
        <v>76</v>
      </c>
      <c r="B42" s="17" t="n">
        <f aca="false">SUM(B32:B41)</f>
        <v>88000</v>
      </c>
    </row>
  </sheetData>
  <dataValidations count="2">
    <dataValidation allowBlank="true" error="Enter 0 or a positive number." errorStyle="stop" operator="greaterThanOrEqual" showDropDown="false" showErrorMessage="true" showInputMessage="false" sqref="B5:B7 B14:E28 B32:B41" type="decimal">
      <formula1>0</formula1>
      <formula2>0</formula2>
    </dataValidation>
    <dataValidation allowBlank="true" error="Enter a percentage between 0% and 100%." errorStyle="stop" operator="between" showDropDown="false" showErrorMessage="true" showInputMessage="false" sqref="B8:B10"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9D7A"/>
    <pageSetUpPr fitToPage="true"/>
  </sheetPr>
  <dimension ref="A1:AB10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2"/>
    <col collapsed="false" customWidth="true" hidden="false" outlineLevel="0" max="3" min="3" style="0" width="12"/>
    <col collapsed="false" customWidth="true" hidden="false" outlineLevel="0" max="4" min="4" style="0" width="11"/>
    <col collapsed="false" customWidth="true" hidden="false" outlineLevel="0" max="5" min="5" style="0" width="13"/>
    <col collapsed="false" customWidth="true" hidden="false" outlineLevel="0" max="8" min="6" style="0" width="11"/>
    <col collapsed="false" customWidth="true" hidden="false" outlineLevel="0" max="9" min="9" style="0" width="13"/>
    <col collapsed="false" customWidth="true" hidden="false" outlineLevel="0" max="11" min="10" style="0" width="11"/>
    <col collapsed="false" customWidth="true" hidden="false" outlineLevel="0" max="12" min="12" style="0" width="14"/>
    <col collapsed="false" customWidth="true" hidden="false" outlineLevel="0" max="13" min="13" style="0" width="12"/>
    <col collapsed="false" customWidth="true" hidden="false" outlineLevel="0" max="14" min="14" style="0" width="11"/>
    <col collapsed="false" customWidth="true" hidden="false" outlineLevel="0" max="15" min="15" style="0" width="12"/>
    <col collapsed="false" customWidth="true" hidden="false" outlineLevel="0" max="16" min="16" style="0" width="11"/>
    <col collapsed="false" customWidth="true" hidden="false" outlineLevel="0" max="17" min="17" style="0" width="10"/>
    <col collapsed="false" customWidth="true" hidden="false" outlineLevel="0" max="19" min="18" style="0" width="12"/>
    <col collapsed="false" customWidth="true" hidden="false" outlineLevel="0" max="20" min="20" style="0" width="13"/>
    <col collapsed="false" customWidth="true" hidden="false" outlineLevel="0" max="21" min="21" style="0" width="10"/>
    <col collapsed="false" customWidth="true" hidden="false" outlineLevel="0" max="22" min="22" style="0" width="12"/>
    <col collapsed="false" customWidth="true" hidden="false" outlineLevel="0" max="24" min="23" style="0" width="10"/>
    <col collapsed="false" customWidth="true" hidden="false" outlineLevel="0" max="25" min="25" style="0" width="9"/>
    <col collapsed="false" customWidth="true" hidden="false" outlineLevel="0" max="27" min="26" style="0" width="14"/>
    <col collapsed="false" customWidth="true" hidden="false" outlineLevel="0" max="28" min="28" style="0" width="26"/>
  </cols>
  <sheetData>
    <row r="1" customFormat="false" ht="19.7" hidden="false" customHeight="false" outlineLevel="0" collapsed="false">
      <c r="A1" s="1" t="s">
        <v>77</v>
      </c>
    </row>
    <row r="2" customFormat="false" ht="15" hidden="false" customHeight="false" outlineLevel="0" collapsed="false">
      <c r="A2" s="2" t="s">
        <v>78</v>
      </c>
    </row>
    <row r="4" customFormat="false" ht="15" hidden="false" customHeight="false" outlineLevel="0" collapsed="false">
      <c r="A4" s="18" t="s">
        <v>79</v>
      </c>
      <c r="B4" s="18"/>
      <c r="C4" s="18"/>
      <c r="D4" s="18"/>
      <c r="E4" s="18"/>
      <c r="F4" s="18"/>
      <c r="G4" s="18"/>
      <c r="H4" s="18"/>
      <c r="I4" s="18"/>
      <c r="J4" s="18"/>
      <c r="K4" s="19" t="s">
        <v>80</v>
      </c>
      <c r="L4" s="19"/>
      <c r="M4" s="19"/>
      <c r="N4" s="19"/>
      <c r="O4" s="19"/>
      <c r="P4" s="19"/>
      <c r="Q4" s="19"/>
      <c r="R4" s="19"/>
      <c r="S4" s="19"/>
      <c r="T4" s="19"/>
      <c r="U4" s="19"/>
      <c r="V4" s="19"/>
      <c r="W4" s="19"/>
      <c r="X4" s="19"/>
      <c r="Y4" s="19"/>
      <c r="Z4" s="19"/>
      <c r="AA4" s="19"/>
      <c r="AB4" s="19"/>
    </row>
    <row r="5" customFormat="false" ht="48" hidden="false" customHeight="true" outlineLevel="0" collapsed="false">
      <c r="A5" s="8" t="s">
        <v>81</v>
      </c>
      <c r="B5" s="8" t="s">
        <v>82</v>
      </c>
      <c r="C5" s="8" t="s">
        <v>83</v>
      </c>
      <c r="D5" s="8" t="s">
        <v>84</v>
      </c>
      <c r="E5" s="8" t="s">
        <v>85</v>
      </c>
      <c r="F5" s="8" t="s">
        <v>86</v>
      </c>
      <c r="G5" s="8" t="s">
        <v>87</v>
      </c>
      <c r="H5" s="8" t="s">
        <v>88</v>
      </c>
      <c r="I5" s="8" t="s">
        <v>89</v>
      </c>
      <c r="J5" s="8" t="s">
        <v>90</v>
      </c>
      <c r="K5" s="8" t="s">
        <v>91</v>
      </c>
      <c r="L5" s="8" t="s">
        <v>92</v>
      </c>
      <c r="M5" s="8" t="s">
        <v>21</v>
      </c>
      <c r="N5" s="8" t="s">
        <v>23</v>
      </c>
      <c r="O5" s="8" t="s">
        <v>25</v>
      </c>
      <c r="P5" s="8" t="s">
        <v>27</v>
      </c>
      <c r="Q5" s="8" t="s">
        <v>93</v>
      </c>
      <c r="R5" s="8" t="s">
        <v>94</v>
      </c>
      <c r="S5" s="8" t="s">
        <v>95</v>
      </c>
      <c r="T5" s="8" t="s">
        <v>96</v>
      </c>
      <c r="U5" s="8" t="s">
        <v>97</v>
      </c>
      <c r="V5" s="8" t="s">
        <v>98</v>
      </c>
      <c r="W5" s="8" t="s">
        <v>99</v>
      </c>
      <c r="X5" s="8" t="s">
        <v>100</v>
      </c>
      <c r="Y5" s="8" t="s">
        <v>101</v>
      </c>
      <c r="Z5" s="8" t="s">
        <v>102</v>
      </c>
      <c r="AA5" s="8" t="s">
        <v>103</v>
      </c>
      <c r="AB5" s="8" t="s">
        <v>104</v>
      </c>
    </row>
    <row r="6" customFormat="false" ht="15" hidden="false" customHeight="false" outlineLevel="0" collapsed="false">
      <c r="A6" s="20" t="n">
        <v>46296</v>
      </c>
      <c r="B6" s="14" t="s">
        <v>67</v>
      </c>
      <c r="C6" s="15" t="n">
        <v>8000</v>
      </c>
      <c r="D6" s="21" t="n">
        <v>40</v>
      </c>
      <c r="E6" s="21" t="n">
        <v>28</v>
      </c>
      <c r="F6" s="21" t="n">
        <v>28</v>
      </c>
      <c r="G6" s="21" t="n">
        <v>19</v>
      </c>
      <c r="H6" s="21" t="n">
        <v>6</v>
      </c>
      <c r="I6" s="15"/>
      <c r="J6" s="15" t="n">
        <v>0</v>
      </c>
      <c r="K6" s="22" t="n">
        <f aca="false">IF(COUNTA($A6:$J6)=0,"",IF($I6&lt;&gt;"",$I6,IFERROR(INDEX(Settings!$B$14:$B$28,MATCH($B6,Settings!$A$14:$A$28,0)),0)))</f>
        <v>2500</v>
      </c>
      <c r="L6" s="23" t="n">
        <f aca="false">IF(COUNTA($A6:$J6)=0,"",$G6*($K6+IFERROR(INDEX(Settings!$C$14:$C$28,MATCH($B6,Settings!$A$14:$A$28,0)),0)))</f>
        <v>47500</v>
      </c>
      <c r="M6" s="23" t="n">
        <f aca="false">IF(COUNTA($A6:$J6)=0,"",($G6+$H6*Settings!$B$10)*IFERROR(INDEX(Settings!$D$14:$D$28,MATCH($B6,Settings!$A$14:$A$28,0)),0))</f>
        <v>19600</v>
      </c>
      <c r="N6" s="23" t="n">
        <f aca="false">IF(COUNTA($A6:$J6)=0,"",$F6*IFERROR(INDEX(Settings!$E$14:$E$28,MATCH($B6,Settings!$A$14:$A$28,0)),0))</f>
        <v>1680</v>
      </c>
      <c r="O6" s="23" t="n">
        <f aca="false">IF(COUNTA($A6:$J6)=0,"",$D6*Settings!$B$5)</f>
        <v>800</v>
      </c>
      <c r="P6" s="23" t="n">
        <f aca="false">IF(COUNTA($A6:$J6)=0,"",$G6*Settings!$B$6+$H6*Settings!$B$7)</f>
        <v>5650</v>
      </c>
      <c r="Q6" s="23" t="n">
        <f aca="false">IF(COUNTA($A6:$J6)=0,"",$L6*Settings!$B$8)</f>
        <v>950</v>
      </c>
      <c r="R6" s="23" t="n">
        <f aca="false">IF(COUNTA($A6:$J6)=0,"",($P6+$Q6)*Settings!$B$9)</f>
        <v>0</v>
      </c>
      <c r="S6" s="23" t="n">
        <f aca="false">IF(COUNTA($A6:$J6)=0,"",$C6+$J6+SUM($M6:$R6))</f>
        <v>36680</v>
      </c>
      <c r="T6" s="23" t="n">
        <f aca="false">IF(COUNTA($A6:$J6)=0,"",$L6-$S6)</f>
        <v>10820</v>
      </c>
      <c r="U6" s="24" t="n">
        <f aca="false">IF(COUNTA($A6:$J6)=0,"",IF($L6=0,0,$T6/$L6))</f>
        <v>0.227789473684211</v>
      </c>
      <c r="V6" s="24" t="n">
        <f aca="false">IF(COUNTA($A6:$J6)=0,"",IF($D6=0,0,$E6/$D6))</f>
        <v>0.7</v>
      </c>
      <c r="W6" s="24" t="n">
        <f aca="false">IF(COUNTA($A6:$J6)=0,"",IF($F6=0,0,$G6/$F6))</f>
        <v>0.678571428571429</v>
      </c>
      <c r="X6" s="24" t="n">
        <f aca="false">IF(COUNTA($A6:$J6)=0,"",IF($F6=0,0,$H6/$F6))</f>
        <v>0.214285714285714</v>
      </c>
      <c r="Y6" s="25" t="n">
        <f aca="false">IF(COUNTA($A6:$J6)=0,"",IF($C6=0,0,$L6/$C6))</f>
        <v>5.9375</v>
      </c>
      <c r="Z6" s="23" t="n">
        <f aca="false">IF(COUNTA($A6:$J6)=0,"",IF($G6=0,0,$C6/$G6))</f>
        <v>421.052631578947</v>
      </c>
      <c r="AA6" s="23" t="n">
        <f aca="false">IF(COUNTA($A6:$J6)=0,"",IF($G6=0,0,$T6/$G6))</f>
        <v>569.473684210526</v>
      </c>
      <c r="AB6" s="9" t="str">
        <f aca="false">IF(COUNTA($A6:$J6)=0,"",IF($B6="","Pick a product",IF($E6&gt;$D6,"Confirmed &gt; received",IF($F6&gt;$E6,"Dispatched &gt; confirmed",IF($G6+$H6&gt;$F6,"Delivered + returned &gt; dispatched","OK")))))</f>
        <v>OK</v>
      </c>
    </row>
    <row r="7" customFormat="false" ht="15" hidden="false" customHeight="false" outlineLevel="0" collapsed="false">
      <c r="A7" s="20" t="n">
        <v>46297</v>
      </c>
      <c r="B7" s="14" t="s">
        <v>67</v>
      </c>
      <c r="C7" s="15" t="n">
        <v>9500</v>
      </c>
      <c r="D7" s="21" t="n">
        <v>52</v>
      </c>
      <c r="E7" s="21" t="n">
        <v>36</v>
      </c>
      <c r="F7" s="21" t="n">
        <v>36</v>
      </c>
      <c r="G7" s="21" t="n">
        <v>25</v>
      </c>
      <c r="H7" s="21" t="n">
        <v>7</v>
      </c>
      <c r="I7" s="15"/>
      <c r="J7" s="15" t="n">
        <v>500</v>
      </c>
      <c r="K7" s="22" t="n">
        <f aca="false">IF(COUNTA($A7:$J7)=0,"",IF($I7&lt;&gt;"",$I7,IFERROR(INDEX(Settings!$B$14:$B$28,MATCH($B7,Settings!$A$14:$A$28,0)),0)))</f>
        <v>2500</v>
      </c>
      <c r="L7" s="23" t="n">
        <f aca="false">IF(COUNTA($A7:$J7)=0,"",$G7*($K7+IFERROR(INDEX(Settings!$C$14:$C$28,MATCH($B7,Settings!$A$14:$A$28,0)),0)))</f>
        <v>62500</v>
      </c>
      <c r="M7" s="23" t="n">
        <f aca="false">IF(COUNTA($A7:$J7)=0,"",($G7+$H7*Settings!$B$10)*IFERROR(INDEX(Settings!$D$14:$D$28,MATCH($B7,Settings!$A$14:$A$28,0)),0))</f>
        <v>25700</v>
      </c>
      <c r="N7" s="23" t="n">
        <f aca="false">IF(COUNTA($A7:$J7)=0,"",$F7*IFERROR(INDEX(Settings!$E$14:$E$28,MATCH($B7,Settings!$A$14:$A$28,0)),0))</f>
        <v>2160</v>
      </c>
      <c r="O7" s="23" t="n">
        <f aca="false">IF(COUNTA($A7:$J7)=0,"",$D7*Settings!$B$5)</f>
        <v>1040</v>
      </c>
      <c r="P7" s="23" t="n">
        <f aca="false">IF(COUNTA($A7:$J7)=0,"",$G7*Settings!$B$6+$H7*Settings!$B$7)</f>
        <v>7300</v>
      </c>
      <c r="Q7" s="23" t="n">
        <f aca="false">IF(COUNTA($A7:$J7)=0,"",$L7*Settings!$B$8)</f>
        <v>1250</v>
      </c>
      <c r="R7" s="23" t="n">
        <f aca="false">IF(COUNTA($A7:$J7)=0,"",($P7+$Q7)*Settings!$B$9)</f>
        <v>0</v>
      </c>
      <c r="S7" s="23" t="n">
        <f aca="false">IF(COUNTA($A7:$J7)=0,"",$C7+$J7+SUM($M7:$R7))</f>
        <v>47450</v>
      </c>
      <c r="T7" s="23" t="n">
        <f aca="false">IF(COUNTA($A7:$J7)=0,"",$L7-$S7)</f>
        <v>15050</v>
      </c>
      <c r="U7" s="24" t="n">
        <f aca="false">IF(COUNTA($A7:$J7)=0,"",IF($L7=0,0,$T7/$L7))</f>
        <v>0.2408</v>
      </c>
      <c r="V7" s="24" t="n">
        <f aca="false">IF(COUNTA($A7:$J7)=0,"",IF($D7=0,0,$E7/$D7))</f>
        <v>0.692307692307692</v>
      </c>
      <c r="W7" s="24" t="n">
        <f aca="false">IF(COUNTA($A7:$J7)=0,"",IF($F7=0,0,$G7/$F7))</f>
        <v>0.694444444444444</v>
      </c>
      <c r="X7" s="24" t="n">
        <f aca="false">IF(COUNTA($A7:$J7)=0,"",IF($F7=0,0,$H7/$F7))</f>
        <v>0.194444444444444</v>
      </c>
      <c r="Y7" s="25" t="n">
        <f aca="false">IF(COUNTA($A7:$J7)=0,"",IF($C7=0,0,$L7/$C7))</f>
        <v>6.57894736842105</v>
      </c>
      <c r="Z7" s="23" t="n">
        <f aca="false">IF(COUNTA($A7:$J7)=0,"",IF($G7=0,0,$C7/$G7))</f>
        <v>380</v>
      </c>
      <c r="AA7" s="23" t="n">
        <f aca="false">IF(COUNTA($A7:$J7)=0,"",IF($G7=0,0,$T7/$G7))</f>
        <v>602</v>
      </c>
      <c r="AB7" s="9" t="str">
        <f aca="false">IF(COUNTA($A7:$J7)=0,"",IF($B7="","Pick a product",IF($E7&gt;$D7,"Confirmed &gt; received",IF($F7&gt;$E7,"Dispatched &gt; confirmed",IF($G7+$H7&gt;$F7,"Delivered + returned &gt; dispatched","OK")))))</f>
        <v>OK</v>
      </c>
    </row>
    <row r="8" customFormat="false" ht="15" hidden="false" customHeight="false" outlineLevel="0" collapsed="false">
      <c r="A8" s="20" t="n">
        <v>46298</v>
      </c>
      <c r="B8" s="14" t="s">
        <v>68</v>
      </c>
      <c r="C8" s="15" t="n">
        <v>12000</v>
      </c>
      <c r="D8" s="21" t="n">
        <v>45</v>
      </c>
      <c r="E8" s="21" t="n">
        <v>33</v>
      </c>
      <c r="F8" s="21" t="n">
        <v>33</v>
      </c>
      <c r="G8" s="21" t="n">
        <v>22</v>
      </c>
      <c r="H8" s="21" t="n">
        <v>8</v>
      </c>
      <c r="I8" s="15"/>
      <c r="J8" s="15" t="n">
        <v>0</v>
      </c>
      <c r="K8" s="22" t="n">
        <f aca="false">IF(COUNTA($A8:$J8)=0,"",IF($I8&lt;&gt;"",$I8,IFERROR(INDEX(Settings!$B$14:$B$28,MATCH($B8,Settings!$A$14:$A$28,0)),0)))</f>
        <v>3200</v>
      </c>
      <c r="L8" s="23" t="n">
        <f aca="false">IF(COUNTA($A8:$J8)=0,"",$G8*($K8+IFERROR(INDEX(Settings!$C$14:$C$28,MATCH($B8,Settings!$A$14:$A$28,0)),0)))</f>
        <v>74800</v>
      </c>
      <c r="M8" s="23" t="n">
        <f aca="false">IF(COUNTA($A8:$J8)=0,"",($G8+$H8*Settings!$B$10)*IFERROR(INDEX(Settings!$D$14:$D$28,MATCH($B8,Settings!$A$14:$A$28,0)),0))</f>
        <v>31920</v>
      </c>
      <c r="N8" s="23" t="n">
        <f aca="false">IF(COUNTA($A8:$J8)=0,"",$F8*IFERROR(INDEX(Settings!$E$14:$E$28,MATCH($B8,Settings!$A$14:$A$28,0)),0))</f>
        <v>2640</v>
      </c>
      <c r="O8" s="23" t="n">
        <f aca="false">IF(COUNTA($A8:$J8)=0,"",$D8*Settings!$B$5)</f>
        <v>900</v>
      </c>
      <c r="P8" s="23" t="n">
        <f aca="false">IF(COUNTA($A8:$J8)=0,"",$G8*Settings!$B$6+$H8*Settings!$B$7)</f>
        <v>6700</v>
      </c>
      <c r="Q8" s="23" t="n">
        <f aca="false">IF(COUNTA($A8:$J8)=0,"",$L8*Settings!$B$8)</f>
        <v>1496</v>
      </c>
      <c r="R8" s="23" t="n">
        <f aca="false">IF(COUNTA($A8:$J8)=0,"",($P8+$Q8)*Settings!$B$9)</f>
        <v>0</v>
      </c>
      <c r="S8" s="23" t="n">
        <f aca="false">IF(COUNTA($A8:$J8)=0,"",$C8+$J8+SUM($M8:$R8))</f>
        <v>55656</v>
      </c>
      <c r="T8" s="23" t="n">
        <f aca="false">IF(COUNTA($A8:$J8)=0,"",$L8-$S8)</f>
        <v>19144</v>
      </c>
      <c r="U8" s="24" t="n">
        <f aca="false">IF(COUNTA($A8:$J8)=0,"",IF($L8=0,0,$T8/$L8))</f>
        <v>0.255935828877005</v>
      </c>
      <c r="V8" s="24" t="n">
        <f aca="false">IF(COUNTA($A8:$J8)=0,"",IF($D8=0,0,$E8/$D8))</f>
        <v>0.733333333333333</v>
      </c>
      <c r="W8" s="24" t="n">
        <f aca="false">IF(COUNTA($A8:$J8)=0,"",IF($F8=0,0,$G8/$F8))</f>
        <v>0.666666666666667</v>
      </c>
      <c r="X8" s="24" t="n">
        <f aca="false">IF(COUNTA($A8:$J8)=0,"",IF($F8=0,0,$H8/$F8))</f>
        <v>0.242424242424242</v>
      </c>
      <c r="Y8" s="25" t="n">
        <f aca="false">IF(COUNTA($A8:$J8)=0,"",IF($C8=0,0,$L8/$C8))</f>
        <v>6.23333333333333</v>
      </c>
      <c r="Z8" s="23" t="n">
        <f aca="false">IF(COUNTA($A8:$J8)=0,"",IF($G8=0,0,$C8/$G8))</f>
        <v>545.454545454546</v>
      </c>
      <c r="AA8" s="23" t="n">
        <f aca="false">IF(COUNTA($A8:$J8)=0,"",IF($G8=0,0,$T8/$G8))</f>
        <v>870.181818181818</v>
      </c>
      <c r="AB8" s="9" t="str">
        <f aca="false">IF(COUNTA($A8:$J8)=0,"",IF($B8="","Pick a product",IF($E8&gt;$D8,"Confirmed &gt; received",IF($F8&gt;$E8,"Dispatched &gt; confirmed",IF($G8+$H8&gt;$F8,"Delivered + returned &gt; dispatched","OK")))))</f>
        <v>OK</v>
      </c>
    </row>
    <row r="9" customFormat="false" ht="15" hidden="false" customHeight="false" outlineLevel="0" collapsed="false">
      <c r="A9" s="20"/>
      <c r="B9" s="14"/>
      <c r="C9" s="15"/>
      <c r="D9" s="21"/>
      <c r="E9" s="21"/>
      <c r="F9" s="21"/>
      <c r="G9" s="21"/>
      <c r="H9" s="21"/>
      <c r="I9" s="15"/>
      <c r="J9" s="15"/>
      <c r="K9" s="22" t="str">
        <f aca="false">IF(COUNTA($A9:$J9)=0,"",IF($I9&lt;&gt;"",$I9,IFERROR(INDEX(Settings!$B$14:$B$28,MATCH($B9,Settings!$A$14:$A$28,0)),0)))</f>
        <v/>
      </c>
      <c r="L9" s="23" t="str">
        <f aca="false">IF(COUNTA($A9:$J9)=0,"",$G9*($K9+IFERROR(INDEX(Settings!$C$14:$C$28,MATCH($B9,Settings!$A$14:$A$28,0)),0)))</f>
        <v/>
      </c>
      <c r="M9" s="23" t="str">
        <f aca="false">IF(COUNTA($A9:$J9)=0,"",($G9+$H9*Settings!$B$10)*IFERROR(INDEX(Settings!$D$14:$D$28,MATCH($B9,Settings!$A$14:$A$28,0)),0))</f>
        <v/>
      </c>
      <c r="N9" s="23" t="str">
        <f aca="false">IF(COUNTA($A9:$J9)=0,"",$F9*IFERROR(INDEX(Settings!$E$14:$E$28,MATCH($B9,Settings!$A$14:$A$28,0)),0))</f>
        <v/>
      </c>
      <c r="O9" s="23" t="str">
        <f aca="false">IF(COUNTA($A9:$J9)=0,"",$D9*Settings!$B$5)</f>
        <v/>
      </c>
      <c r="P9" s="23" t="str">
        <f aca="false">IF(COUNTA($A9:$J9)=0,"",$G9*Settings!$B$6+$H9*Settings!$B$7)</f>
        <v/>
      </c>
      <c r="Q9" s="23" t="str">
        <f aca="false">IF(COUNTA($A9:$J9)=0,"",$L9*Settings!$B$8)</f>
        <v/>
      </c>
      <c r="R9" s="23" t="str">
        <f aca="false">IF(COUNTA($A9:$J9)=0,"",($P9+$Q9)*Settings!$B$9)</f>
        <v/>
      </c>
      <c r="S9" s="23" t="str">
        <f aca="false">IF(COUNTA($A9:$J9)=0,"",$C9+$J9+SUM($M9:$R9))</f>
        <v/>
      </c>
      <c r="T9" s="23" t="str">
        <f aca="false">IF(COUNTA($A9:$J9)=0,"",$L9-$S9)</f>
        <v/>
      </c>
      <c r="U9" s="24" t="str">
        <f aca="false">IF(COUNTA($A9:$J9)=0,"",IF($L9=0,0,$T9/$L9))</f>
        <v/>
      </c>
      <c r="V9" s="24" t="str">
        <f aca="false">IF(COUNTA($A9:$J9)=0,"",IF($D9=0,0,$E9/$D9))</f>
        <v/>
      </c>
      <c r="W9" s="24" t="str">
        <f aca="false">IF(COUNTA($A9:$J9)=0,"",IF($F9=0,0,$G9/$F9))</f>
        <v/>
      </c>
      <c r="X9" s="24" t="str">
        <f aca="false">IF(COUNTA($A9:$J9)=0,"",IF($F9=0,0,$H9/$F9))</f>
        <v/>
      </c>
      <c r="Y9" s="25" t="str">
        <f aca="false">IF(COUNTA($A9:$J9)=0,"",IF($C9=0,0,$L9/$C9))</f>
        <v/>
      </c>
      <c r="Z9" s="23" t="str">
        <f aca="false">IF(COUNTA($A9:$J9)=0,"",IF($G9=0,0,$C9/$G9))</f>
        <v/>
      </c>
      <c r="AA9" s="23" t="str">
        <f aca="false">IF(COUNTA($A9:$J9)=0,"",IF($G9=0,0,$T9/$G9))</f>
        <v/>
      </c>
      <c r="AB9" s="9" t="str">
        <f aca="false">IF(COUNTA($A9:$J9)=0,"",IF($B9="","Pick a product",IF($E9&gt;$D9,"Confirmed &gt; received",IF($F9&gt;$E9,"Dispatched &gt; confirmed",IF($G9+$H9&gt;$F9,"Delivered + returned &gt; dispatched","OK")))))</f>
        <v/>
      </c>
    </row>
    <row r="10" customFormat="false" ht="15" hidden="false" customHeight="false" outlineLevel="0" collapsed="false">
      <c r="A10" s="20"/>
      <c r="B10" s="14"/>
      <c r="C10" s="15"/>
      <c r="D10" s="21"/>
      <c r="E10" s="21"/>
      <c r="F10" s="21"/>
      <c r="G10" s="21"/>
      <c r="H10" s="21"/>
      <c r="I10" s="15"/>
      <c r="J10" s="15"/>
      <c r="K10" s="22" t="str">
        <f aca="false">IF(COUNTA($A10:$J10)=0,"",IF($I10&lt;&gt;"",$I10,IFERROR(INDEX(Settings!$B$14:$B$28,MATCH($B10,Settings!$A$14:$A$28,0)),0)))</f>
        <v/>
      </c>
      <c r="L10" s="23" t="str">
        <f aca="false">IF(COUNTA($A10:$J10)=0,"",$G10*($K10+IFERROR(INDEX(Settings!$C$14:$C$28,MATCH($B10,Settings!$A$14:$A$28,0)),0)))</f>
        <v/>
      </c>
      <c r="M10" s="23" t="str">
        <f aca="false">IF(COUNTA($A10:$J10)=0,"",($G10+$H10*Settings!$B$10)*IFERROR(INDEX(Settings!$D$14:$D$28,MATCH($B10,Settings!$A$14:$A$28,0)),0))</f>
        <v/>
      </c>
      <c r="N10" s="23" t="str">
        <f aca="false">IF(COUNTA($A10:$J10)=0,"",$F10*IFERROR(INDEX(Settings!$E$14:$E$28,MATCH($B10,Settings!$A$14:$A$28,0)),0))</f>
        <v/>
      </c>
      <c r="O10" s="23" t="str">
        <f aca="false">IF(COUNTA($A10:$J10)=0,"",$D10*Settings!$B$5)</f>
        <v/>
      </c>
      <c r="P10" s="23" t="str">
        <f aca="false">IF(COUNTA($A10:$J10)=0,"",$G10*Settings!$B$6+$H10*Settings!$B$7)</f>
        <v/>
      </c>
      <c r="Q10" s="23" t="str">
        <f aca="false">IF(COUNTA($A10:$J10)=0,"",$L10*Settings!$B$8)</f>
        <v/>
      </c>
      <c r="R10" s="23" t="str">
        <f aca="false">IF(COUNTA($A10:$J10)=0,"",($P10+$Q10)*Settings!$B$9)</f>
        <v/>
      </c>
      <c r="S10" s="23" t="str">
        <f aca="false">IF(COUNTA($A10:$J10)=0,"",$C10+$J10+SUM($M10:$R10))</f>
        <v/>
      </c>
      <c r="T10" s="23" t="str">
        <f aca="false">IF(COUNTA($A10:$J10)=0,"",$L10-$S10)</f>
        <v/>
      </c>
      <c r="U10" s="24" t="str">
        <f aca="false">IF(COUNTA($A10:$J10)=0,"",IF($L10=0,0,$T10/$L10))</f>
        <v/>
      </c>
      <c r="V10" s="24" t="str">
        <f aca="false">IF(COUNTA($A10:$J10)=0,"",IF($D10=0,0,$E10/$D10))</f>
        <v/>
      </c>
      <c r="W10" s="24" t="str">
        <f aca="false">IF(COUNTA($A10:$J10)=0,"",IF($F10=0,0,$G10/$F10))</f>
        <v/>
      </c>
      <c r="X10" s="24" t="str">
        <f aca="false">IF(COUNTA($A10:$J10)=0,"",IF($F10=0,0,$H10/$F10))</f>
        <v/>
      </c>
      <c r="Y10" s="25" t="str">
        <f aca="false">IF(COUNTA($A10:$J10)=0,"",IF($C10=0,0,$L10/$C10))</f>
        <v/>
      </c>
      <c r="Z10" s="23" t="str">
        <f aca="false">IF(COUNTA($A10:$J10)=0,"",IF($G10=0,0,$C10/$G10))</f>
        <v/>
      </c>
      <c r="AA10" s="23" t="str">
        <f aca="false">IF(COUNTA($A10:$J10)=0,"",IF($G10=0,0,$T10/$G10))</f>
        <v/>
      </c>
      <c r="AB10" s="9" t="str">
        <f aca="false">IF(COUNTA($A10:$J10)=0,"",IF($B10="","Pick a product",IF($E10&gt;$D10,"Confirmed &gt; received",IF($F10&gt;$E10,"Dispatched &gt; confirmed",IF($G10+$H10&gt;$F10,"Delivered + returned &gt; dispatched","OK")))))</f>
        <v/>
      </c>
    </row>
    <row r="11" customFormat="false" ht="15" hidden="false" customHeight="false" outlineLevel="0" collapsed="false">
      <c r="A11" s="20"/>
      <c r="B11" s="14"/>
      <c r="C11" s="15"/>
      <c r="D11" s="21"/>
      <c r="E11" s="21"/>
      <c r="F11" s="21"/>
      <c r="G11" s="21"/>
      <c r="H11" s="21"/>
      <c r="I11" s="15"/>
      <c r="J11" s="15"/>
      <c r="K11" s="22" t="str">
        <f aca="false">IF(COUNTA($A11:$J11)=0,"",IF($I11&lt;&gt;"",$I11,IFERROR(INDEX(Settings!$B$14:$B$28,MATCH($B11,Settings!$A$14:$A$28,0)),0)))</f>
        <v/>
      </c>
      <c r="L11" s="23" t="str">
        <f aca="false">IF(COUNTA($A11:$J11)=0,"",$G11*($K11+IFERROR(INDEX(Settings!$C$14:$C$28,MATCH($B11,Settings!$A$14:$A$28,0)),0)))</f>
        <v/>
      </c>
      <c r="M11" s="23" t="str">
        <f aca="false">IF(COUNTA($A11:$J11)=0,"",($G11+$H11*Settings!$B$10)*IFERROR(INDEX(Settings!$D$14:$D$28,MATCH($B11,Settings!$A$14:$A$28,0)),0))</f>
        <v/>
      </c>
      <c r="N11" s="23" t="str">
        <f aca="false">IF(COUNTA($A11:$J11)=0,"",$F11*IFERROR(INDEX(Settings!$E$14:$E$28,MATCH($B11,Settings!$A$14:$A$28,0)),0))</f>
        <v/>
      </c>
      <c r="O11" s="23" t="str">
        <f aca="false">IF(COUNTA($A11:$J11)=0,"",$D11*Settings!$B$5)</f>
        <v/>
      </c>
      <c r="P11" s="23" t="str">
        <f aca="false">IF(COUNTA($A11:$J11)=0,"",$G11*Settings!$B$6+$H11*Settings!$B$7)</f>
        <v/>
      </c>
      <c r="Q11" s="23" t="str">
        <f aca="false">IF(COUNTA($A11:$J11)=0,"",$L11*Settings!$B$8)</f>
        <v/>
      </c>
      <c r="R11" s="23" t="str">
        <f aca="false">IF(COUNTA($A11:$J11)=0,"",($P11+$Q11)*Settings!$B$9)</f>
        <v/>
      </c>
      <c r="S11" s="23" t="str">
        <f aca="false">IF(COUNTA($A11:$J11)=0,"",$C11+$J11+SUM($M11:$R11))</f>
        <v/>
      </c>
      <c r="T11" s="23" t="str">
        <f aca="false">IF(COUNTA($A11:$J11)=0,"",$L11-$S11)</f>
        <v/>
      </c>
      <c r="U11" s="24" t="str">
        <f aca="false">IF(COUNTA($A11:$J11)=0,"",IF($L11=0,0,$T11/$L11))</f>
        <v/>
      </c>
      <c r="V11" s="24" t="str">
        <f aca="false">IF(COUNTA($A11:$J11)=0,"",IF($D11=0,0,$E11/$D11))</f>
        <v/>
      </c>
      <c r="W11" s="24" t="str">
        <f aca="false">IF(COUNTA($A11:$J11)=0,"",IF($F11=0,0,$G11/$F11))</f>
        <v/>
      </c>
      <c r="X11" s="24" t="str">
        <f aca="false">IF(COUNTA($A11:$J11)=0,"",IF($F11=0,0,$H11/$F11))</f>
        <v/>
      </c>
      <c r="Y11" s="25" t="str">
        <f aca="false">IF(COUNTA($A11:$J11)=0,"",IF($C11=0,0,$L11/$C11))</f>
        <v/>
      </c>
      <c r="Z11" s="23" t="str">
        <f aca="false">IF(COUNTA($A11:$J11)=0,"",IF($G11=0,0,$C11/$G11))</f>
        <v/>
      </c>
      <c r="AA11" s="23" t="str">
        <f aca="false">IF(COUNTA($A11:$J11)=0,"",IF($G11=0,0,$T11/$G11))</f>
        <v/>
      </c>
      <c r="AB11" s="9" t="str">
        <f aca="false">IF(COUNTA($A11:$J11)=0,"",IF($B11="","Pick a product",IF($E11&gt;$D11,"Confirmed &gt; received",IF($F11&gt;$E11,"Dispatched &gt; confirmed",IF($G11+$H11&gt;$F11,"Delivered + returned &gt; dispatched","OK")))))</f>
        <v/>
      </c>
    </row>
    <row r="12" customFormat="false" ht="15" hidden="false" customHeight="false" outlineLevel="0" collapsed="false">
      <c r="A12" s="20"/>
      <c r="B12" s="14"/>
      <c r="C12" s="15"/>
      <c r="D12" s="21"/>
      <c r="E12" s="21"/>
      <c r="F12" s="21"/>
      <c r="G12" s="21"/>
      <c r="H12" s="21"/>
      <c r="I12" s="15"/>
      <c r="J12" s="15"/>
      <c r="K12" s="22" t="str">
        <f aca="false">IF(COUNTA($A12:$J12)=0,"",IF($I12&lt;&gt;"",$I12,IFERROR(INDEX(Settings!$B$14:$B$28,MATCH($B12,Settings!$A$14:$A$28,0)),0)))</f>
        <v/>
      </c>
      <c r="L12" s="23" t="str">
        <f aca="false">IF(COUNTA($A12:$J12)=0,"",$G12*($K12+IFERROR(INDEX(Settings!$C$14:$C$28,MATCH($B12,Settings!$A$14:$A$28,0)),0)))</f>
        <v/>
      </c>
      <c r="M12" s="23" t="str">
        <f aca="false">IF(COUNTA($A12:$J12)=0,"",($G12+$H12*Settings!$B$10)*IFERROR(INDEX(Settings!$D$14:$D$28,MATCH($B12,Settings!$A$14:$A$28,0)),0))</f>
        <v/>
      </c>
      <c r="N12" s="23" t="str">
        <f aca="false">IF(COUNTA($A12:$J12)=0,"",$F12*IFERROR(INDEX(Settings!$E$14:$E$28,MATCH($B12,Settings!$A$14:$A$28,0)),0))</f>
        <v/>
      </c>
      <c r="O12" s="23" t="str">
        <f aca="false">IF(COUNTA($A12:$J12)=0,"",$D12*Settings!$B$5)</f>
        <v/>
      </c>
      <c r="P12" s="23" t="str">
        <f aca="false">IF(COUNTA($A12:$J12)=0,"",$G12*Settings!$B$6+$H12*Settings!$B$7)</f>
        <v/>
      </c>
      <c r="Q12" s="23" t="str">
        <f aca="false">IF(COUNTA($A12:$J12)=0,"",$L12*Settings!$B$8)</f>
        <v/>
      </c>
      <c r="R12" s="23" t="str">
        <f aca="false">IF(COUNTA($A12:$J12)=0,"",($P12+$Q12)*Settings!$B$9)</f>
        <v/>
      </c>
      <c r="S12" s="23" t="str">
        <f aca="false">IF(COUNTA($A12:$J12)=0,"",$C12+$J12+SUM($M12:$R12))</f>
        <v/>
      </c>
      <c r="T12" s="23" t="str">
        <f aca="false">IF(COUNTA($A12:$J12)=0,"",$L12-$S12)</f>
        <v/>
      </c>
      <c r="U12" s="24" t="str">
        <f aca="false">IF(COUNTA($A12:$J12)=0,"",IF($L12=0,0,$T12/$L12))</f>
        <v/>
      </c>
      <c r="V12" s="24" t="str">
        <f aca="false">IF(COUNTA($A12:$J12)=0,"",IF($D12=0,0,$E12/$D12))</f>
        <v/>
      </c>
      <c r="W12" s="24" t="str">
        <f aca="false">IF(COUNTA($A12:$J12)=0,"",IF($F12=0,0,$G12/$F12))</f>
        <v/>
      </c>
      <c r="X12" s="24" t="str">
        <f aca="false">IF(COUNTA($A12:$J12)=0,"",IF($F12=0,0,$H12/$F12))</f>
        <v/>
      </c>
      <c r="Y12" s="25" t="str">
        <f aca="false">IF(COUNTA($A12:$J12)=0,"",IF($C12=0,0,$L12/$C12))</f>
        <v/>
      </c>
      <c r="Z12" s="23" t="str">
        <f aca="false">IF(COUNTA($A12:$J12)=0,"",IF($G12=0,0,$C12/$G12))</f>
        <v/>
      </c>
      <c r="AA12" s="23" t="str">
        <f aca="false">IF(COUNTA($A12:$J12)=0,"",IF($G12=0,0,$T12/$G12))</f>
        <v/>
      </c>
      <c r="AB12" s="9" t="str">
        <f aca="false">IF(COUNTA($A12:$J12)=0,"",IF($B12="","Pick a product",IF($E12&gt;$D12,"Confirmed &gt; received",IF($F12&gt;$E12,"Dispatched &gt; confirmed",IF($G12+$H12&gt;$F12,"Delivered + returned &gt; dispatched","OK")))))</f>
        <v/>
      </c>
    </row>
    <row r="13" customFormat="false" ht="15" hidden="false" customHeight="false" outlineLevel="0" collapsed="false">
      <c r="A13" s="20"/>
      <c r="B13" s="14"/>
      <c r="C13" s="15"/>
      <c r="D13" s="21"/>
      <c r="E13" s="21"/>
      <c r="F13" s="21"/>
      <c r="G13" s="21"/>
      <c r="H13" s="21"/>
      <c r="I13" s="15"/>
      <c r="J13" s="15"/>
      <c r="K13" s="22" t="str">
        <f aca="false">IF(COUNTA($A13:$J13)=0,"",IF($I13&lt;&gt;"",$I13,IFERROR(INDEX(Settings!$B$14:$B$28,MATCH($B13,Settings!$A$14:$A$28,0)),0)))</f>
        <v/>
      </c>
      <c r="L13" s="23" t="str">
        <f aca="false">IF(COUNTA($A13:$J13)=0,"",$G13*($K13+IFERROR(INDEX(Settings!$C$14:$C$28,MATCH($B13,Settings!$A$14:$A$28,0)),0)))</f>
        <v/>
      </c>
      <c r="M13" s="23" t="str">
        <f aca="false">IF(COUNTA($A13:$J13)=0,"",($G13+$H13*Settings!$B$10)*IFERROR(INDEX(Settings!$D$14:$D$28,MATCH($B13,Settings!$A$14:$A$28,0)),0))</f>
        <v/>
      </c>
      <c r="N13" s="23" t="str">
        <f aca="false">IF(COUNTA($A13:$J13)=0,"",$F13*IFERROR(INDEX(Settings!$E$14:$E$28,MATCH($B13,Settings!$A$14:$A$28,0)),0))</f>
        <v/>
      </c>
      <c r="O13" s="23" t="str">
        <f aca="false">IF(COUNTA($A13:$J13)=0,"",$D13*Settings!$B$5)</f>
        <v/>
      </c>
      <c r="P13" s="23" t="str">
        <f aca="false">IF(COUNTA($A13:$J13)=0,"",$G13*Settings!$B$6+$H13*Settings!$B$7)</f>
        <v/>
      </c>
      <c r="Q13" s="23" t="str">
        <f aca="false">IF(COUNTA($A13:$J13)=0,"",$L13*Settings!$B$8)</f>
        <v/>
      </c>
      <c r="R13" s="23" t="str">
        <f aca="false">IF(COUNTA($A13:$J13)=0,"",($P13+$Q13)*Settings!$B$9)</f>
        <v/>
      </c>
      <c r="S13" s="23" t="str">
        <f aca="false">IF(COUNTA($A13:$J13)=0,"",$C13+$J13+SUM($M13:$R13))</f>
        <v/>
      </c>
      <c r="T13" s="23" t="str">
        <f aca="false">IF(COUNTA($A13:$J13)=0,"",$L13-$S13)</f>
        <v/>
      </c>
      <c r="U13" s="24" t="str">
        <f aca="false">IF(COUNTA($A13:$J13)=0,"",IF($L13=0,0,$T13/$L13))</f>
        <v/>
      </c>
      <c r="V13" s="24" t="str">
        <f aca="false">IF(COUNTA($A13:$J13)=0,"",IF($D13=0,0,$E13/$D13))</f>
        <v/>
      </c>
      <c r="W13" s="24" t="str">
        <f aca="false">IF(COUNTA($A13:$J13)=0,"",IF($F13=0,0,$G13/$F13))</f>
        <v/>
      </c>
      <c r="X13" s="24" t="str">
        <f aca="false">IF(COUNTA($A13:$J13)=0,"",IF($F13=0,0,$H13/$F13))</f>
        <v/>
      </c>
      <c r="Y13" s="25" t="str">
        <f aca="false">IF(COUNTA($A13:$J13)=0,"",IF($C13=0,0,$L13/$C13))</f>
        <v/>
      </c>
      <c r="Z13" s="23" t="str">
        <f aca="false">IF(COUNTA($A13:$J13)=0,"",IF($G13=0,0,$C13/$G13))</f>
        <v/>
      </c>
      <c r="AA13" s="23" t="str">
        <f aca="false">IF(COUNTA($A13:$J13)=0,"",IF($G13=0,0,$T13/$G13))</f>
        <v/>
      </c>
      <c r="AB13" s="9" t="str">
        <f aca="false">IF(COUNTA($A13:$J13)=0,"",IF($B13="","Pick a product",IF($E13&gt;$D13,"Confirmed &gt; received",IF($F13&gt;$E13,"Dispatched &gt; confirmed",IF($G13+$H13&gt;$F13,"Delivered + returned &gt; dispatched","OK")))))</f>
        <v/>
      </c>
    </row>
    <row r="14" customFormat="false" ht="15" hidden="false" customHeight="false" outlineLevel="0" collapsed="false">
      <c r="A14" s="20"/>
      <c r="B14" s="14"/>
      <c r="C14" s="15"/>
      <c r="D14" s="21"/>
      <c r="E14" s="21"/>
      <c r="F14" s="21"/>
      <c r="G14" s="21"/>
      <c r="H14" s="21"/>
      <c r="I14" s="15"/>
      <c r="J14" s="15"/>
      <c r="K14" s="22" t="str">
        <f aca="false">IF(COUNTA($A14:$J14)=0,"",IF($I14&lt;&gt;"",$I14,IFERROR(INDEX(Settings!$B$14:$B$28,MATCH($B14,Settings!$A$14:$A$28,0)),0)))</f>
        <v/>
      </c>
      <c r="L14" s="23" t="str">
        <f aca="false">IF(COUNTA($A14:$J14)=0,"",$G14*($K14+IFERROR(INDEX(Settings!$C$14:$C$28,MATCH($B14,Settings!$A$14:$A$28,0)),0)))</f>
        <v/>
      </c>
      <c r="M14" s="23" t="str">
        <f aca="false">IF(COUNTA($A14:$J14)=0,"",($G14+$H14*Settings!$B$10)*IFERROR(INDEX(Settings!$D$14:$D$28,MATCH($B14,Settings!$A$14:$A$28,0)),0))</f>
        <v/>
      </c>
      <c r="N14" s="23" t="str">
        <f aca="false">IF(COUNTA($A14:$J14)=0,"",$F14*IFERROR(INDEX(Settings!$E$14:$E$28,MATCH($B14,Settings!$A$14:$A$28,0)),0))</f>
        <v/>
      </c>
      <c r="O14" s="23" t="str">
        <f aca="false">IF(COUNTA($A14:$J14)=0,"",$D14*Settings!$B$5)</f>
        <v/>
      </c>
      <c r="P14" s="23" t="str">
        <f aca="false">IF(COUNTA($A14:$J14)=0,"",$G14*Settings!$B$6+$H14*Settings!$B$7)</f>
        <v/>
      </c>
      <c r="Q14" s="23" t="str">
        <f aca="false">IF(COUNTA($A14:$J14)=0,"",$L14*Settings!$B$8)</f>
        <v/>
      </c>
      <c r="R14" s="23" t="str">
        <f aca="false">IF(COUNTA($A14:$J14)=0,"",($P14+$Q14)*Settings!$B$9)</f>
        <v/>
      </c>
      <c r="S14" s="23" t="str">
        <f aca="false">IF(COUNTA($A14:$J14)=0,"",$C14+$J14+SUM($M14:$R14))</f>
        <v/>
      </c>
      <c r="T14" s="23" t="str">
        <f aca="false">IF(COUNTA($A14:$J14)=0,"",$L14-$S14)</f>
        <v/>
      </c>
      <c r="U14" s="24" t="str">
        <f aca="false">IF(COUNTA($A14:$J14)=0,"",IF($L14=0,0,$T14/$L14))</f>
        <v/>
      </c>
      <c r="V14" s="24" t="str">
        <f aca="false">IF(COUNTA($A14:$J14)=0,"",IF($D14=0,0,$E14/$D14))</f>
        <v/>
      </c>
      <c r="W14" s="24" t="str">
        <f aca="false">IF(COUNTA($A14:$J14)=0,"",IF($F14=0,0,$G14/$F14))</f>
        <v/>
      </c>
      <c r="X14" s="24" t="str">
        <f aca="false">IF(COUNTA($A14:$J14)=0,"",IF($F14=0,0,$H14/$F14))</f>
        <v/>
      </c>
      <c r="Y14" s="25" t="str">
        <f aca="false">IF(COUNTA($A14:$J14)=0,"",IF($C14=0,0,$L14/$C14))</f>
        <v/>
      </c>
      <c r="Z14" s="23" t="str">
        <f aca="false">IF(COUNTA($A14:$J14)=0,"",IF($G14=0,0,$C14/$G14))</f>
        <v/>
      </c>
      <c r="AA14" s="23" t="str">
        <f aca="false">IF(COUNTA($A14:$J14)=0,"",IF($G14=0,0,$T14/$G14))</f>
        <v/>
      </c>
      <c r="AB14" s="9" t="str">
        <f aca="false">IF(COUNTA($A14:$J14)=0,"",IF($B14="","Pick a product",IF($E14&gt;$D14,"Confirmed &gt; received",IF($F14&gt;$E14,"Dispatched &gt; confirmed",IF($G14+$H14&gt;$F14,"Delivered + returned &gt; dispatched","OK")))))</f>
        <v/>
      </c>
    </row>
    <row r="15" customFormat="false" ht="15" hidden="false" customHeight="false" outlineLevel="0" collapsed="false">
      <c r="A15" s="20"/>
      <c r="B15" s="14"/>
      <c r="C15" s="15"/>
      <c r="D15" s="21"/>
      <c r="E15" s="21"/>
      <c r="F15" s="21"/>
      <c r="G15" s="21"/>
      <c r="H15" s="21"/>
      <c r="I15" s="15"/>
      <c r="J15" s="15"/>
      <c r="K15" s="22" t="str">
        <f aca="false">IF(COUNTA($A15:$J15)=0,"",IF($I15&lt;&gt;"",$I15,IFERROR(INDEX(Settings!$B$14:$B$28,MATCH($B15,Settings!$A$14:$A$28,0)),0)))</f>
        <v/>
      </c>
      <c r="L15" s="23" t="str">
        <f aca="false">IF(COUNTA($A15:$J15)=0,"",$G15*($K15+IFERROR(INDEX(Settings!$C$14:$C$28,MATCH($B15,Settings!$A$14:$A$28,0)),0)))</f>
        <v/>
      </c>
      <c r="M15" s="23" t="str">
        <f aca="false">IF(COUNTA($A15:$J15)=0,"",($G15+$H15*Settings!$B$10)*IFERROR(INDEX(Settings!$D$14:$D$28,MATCH($B15,Settings!$A$14:$A$28,0)),0))</f>
        <v/>
      </c>
      <c r="N15" s="23" t="str">
        <f aca="false">IF(COUNTA($A15:$J15)=0,"",$F15*IFERROR(INDEX(Settings!$E$14:$E$28,MATCH($B15,Settings!$A$14:$A$28,0)),0))</f>
        <v/>
      </c>
      <c r="O15" s="23" t="str">
        <f aca="false">IF(COUNTA($A15:$J15)=0,"",$D15*Settings!$B$5)</f>
        <v/>
      </c>
      <c r="P15" s="23" t="str">
        <f aca="false">IF(COUNTA($A15:$J15)=0,"",$G15*Settings!$B$6+$H15*Settings!$B$7)</f>
        <v/>
      </c>
      <c r="Q15" s="23" t="str">
        <f aca="false">IF(COUNTA($A15:$J15)=0,"",$L15*Settings!$B$8)</f>
        <v/>
      </c>
      <c r="R15" s="23" t="str">
        <f aca="false">IF(COUNTA($A15:$J15)=0,"",($P15+$Q15)*Settings!$B$9)</f>
        <v/>
      </c>
      <c r="S15" s="23" t="str">
        <f aca="false">IF(COUNTA($A15:$J15)=0,"",$C15+$J15+SUM($M15:$R15))</f>
        <v/>
      </c>
      <c r="T15" s="23" t="str">
        <f aca="false">IF(COUNTA($A15:$J15)=0,"",$L15-$S15)</f>
        <v/>
      </c>
      <c r="U15" s="24" t="str">
        <f aca="false">IF(COUNTA($A15:$J15)=0,"",IF($L15=0,0,$T15/$L15))</f>
        <v/>
      </c>
      <c r="V15" s="24" t="str">
        <f aca="false">IF(COUNTA($A15:$J15)=0,"",IF($D15=0,0,$E15/$D15))</f>
        <v/>
      </c>
      <c r="W15" s="24" t="str">
        <f aca="false">IF(COUNTA($A15:$J15)=0,"",IF($F15=0,0,$G15/$F15))</f>
        <v/>
      </c>
      <c r="X15" s="24" t="str">
        <f aca="false">IF(COUNTA($A15:$J15)=0,"",IF($F15=0,0,$H15/$F15))</f>
        <v/>
      </c>
      <c r="Y15" s="25" t="str">
        <f aca="false">IF(COUNTA($A15:$J15)=0,"",IF($C15=0,0,$L15/$C15))</f>
        <v/>
      </c>
      <c r="Z15" s="23" t="str">
        <f aca="false">IF(COUNTA($A15:$J15)=0,"",IF($G15=0,0,$C15/$G15))</f>
        <v/>
      </c>
      <c r="AA15" s="23" t="str">
        <f aca="false">IF(COUNTA($A15:$J15)=0,"",IF($G15=0,0,$T15/$G15))</f>
        <v/>
      </c>
      <c r="AB15" s="9" t="str">
        <f aca="false">IF(COUNTA($A15:$J15)=0,"",IF($B15="","Pick a product",IF($E15&gt;$D15,"Confirmed &gt; received",IF($F15&gt;$E15,"Dispatched &gt; confirmed",IF($G15+$H15&gt;$F15,"Delivered + returned &gt; dispatched","OK")))))</f>
        <v/>
      </c>
    </row>
    <row r="16" customFormat="false" ht="15" hidden="false" customHeight="false" outlineLevel="0" collapsed="false">
      <c r="A16" s="20"/>
      <c r="B16" s="14"/>
      <c r="C16" s="15"/>
      <c r="D16" s="21"/>
      <c r="E16" s="21"/>
      <c r="F16" s="21"/>
      <c r="G16" s="21"/>
      <c r="H16" s="21"/>
      <c r="I16" s="15"/>
      <c r="J16" s="15"/>
      <c r="K16" s="22" t="str">
        <f aca="false">IF(COUNTA($A16:$J16)=0,"",IF($I16&lt;&gt;"",$I16,IFERROR(INDEX(Settings!$B$14:$B$28,MATCH($B16,Settings!$A$14:$A$28,0)),0)))</f>
        <v/>
      </c>
      <c r="L16" s="23" t="str">
        <f aca="false">IF(COUNTA($A16:$J16)=0,"",$G16*($K16+IFERROR(INDEX(Settings!$C$14:$C$28,MATCH($B16,Settings!$A$14:$A$28,0)),0)))</f>
        <v/>
      </c>
      <c r="M16" s="23" t="str">
        <f aca="false">IF(COUNTA($A16:$J16)=0,"",($G16+$H16*Settings!$B$10)*IFERROR(INDEX(Settings!$D$14:$D$28,MATCH($B16,Settings!$A$14:$A$28,0)),0))</f>
        <v/>
      </c>
      <c r="N16" s="23" t="str">
        <f aca="false">IF(COUNTA($A16:$J16)=0,"",$F16*IFERROR(INDEX(Settings!$E$14:$E$28,MATCH($B16,Settings!$A$14:$A$28,0)),0))</f>
        <v/>
      </c>
      <c r="O16" s="23" t="str">
        <f aca="false">IF(COUNTA($A16:$J16)=0,"",$D16*Settings!$B$5)</f>
        <v/>
      </c>
      <c r="P16" s="23" t="str">
        <f aca="false">IF(COUNTA($A16:$J16)=0,"",$G16*Settings!$B$6+$H16*Settings!$B$7)</f>
        <v/>
      </c>
      <c r="Q16" s="23" t="str">
        <f aca="false">IF(COUNTA($A16:$J16)=0,"",$L16*Settings!$B$8)</f>
        <v/>
      </c>
      <c r="R16" s="23" t="str">
        <f aca="false">IF(COUNTA($A16:$J16)=0,"",($P16+$Q16)*Settings!$B$9)</f>
        <v/>
      </c>
      <c r="S16" s="23" t="str">
        <f aca="false">IF(COUNTA($A16:$J16)=0,"",$C16+$J16+SUM($M16:$R16))</f>
        <v/>
      </c>
      <c r="T16" s="23" t="str">
        <f aca="false">IF(COUNTA($A16:$J16)=0,"",$L16-$S16)</f>
        <v/>
      </c>
      <c r="U16" s="24" t="str">
        <f aca="false">IF(COUNTA($A16:$J16)=0,"",IF($L16=0,0,$T16/$L16))</f>
        <v/>
      </c>
      <c r="V16" s="24" t="str">
        <f aca="false">IF(COUNTA($A16:$J16)=0,"",IF($D16=0,0,$E16/$D16))</f>
        <v/>
      </c>
      <c r="W16" s="24" t="str">
        <f aca="false">IF(COUNTA($A16:$J16)=0,"",IF($F16=0,0,$G16/$F16))</f>
        <v/>
      </c>
      <c r="X16" s="24" t="str">
        <f aca="false">IF(COUNTA($A16:$J16)=0,"",IF($F16=0,0,$H16/$F16))</f>
        <v/>
      </c>
      <c r="Y16" s="25" t="str">
        <f aca="false">IF(COUNTA($A16:$J16)=0,"",IF($C16=0,0,$L16/$C16))</f>
        <v/>
      </c>
      <c r="Z16" s="23" t="str">
        <f aca="false">IF(COUNTA($A16:$J16)=0,"",IF($G16=0,0,$C16/$G16))</f>
        <v/>
      </c>
      <c r="AA16" s="23" t="str">
        <f aca="false">IF(COUNTA($A16:$J16)=0,"",IF($G16=0,0,$T16/$G16))</f>
        <v/>
      </c>
      <c r="AB16" s="9" t="str">
        <f aca="false">IF(COUNTA($A16:$J16)=0,"",IF($B16="","Pick a product",IF($E16&gt;$D16,"Confirmed &gt; received",IF($F16&gt;$E16,"Dispatched &gt; confirmed",IF($G16+$H16&gt;$F16,"Delivered + returned &gt; dispatched","OK")))))</f>
        <v/>
      </c>
    </row>
    <row r="17" customFormat="false" ht="15" hidden="false" customHeight="false" outlineLevel="0" collapsed="false">
      <c r="A17" s="20"/>
      <c r="B17" s="14"/>
      <c r="C17" s="15"/>
      <c r="D17" s="21"/>
      <c r="E17" s="21"/>
      <c r="F17" s="21"/>
      <c r="G17" s="21"/>
      <c r="H17" s="21"/>
      <c r="I17" s="15"/>
      <c r="J17" s="15"/>
      <c r="K17" s="22" t="str">
        <f aca="false">IF(COUNTA($A17:$J17)=0,"",IF($I17&lt;&gt;"",$I17,IFERROR(INDEX(Settings!$B$14:$B$28,MATCH($B17,Settings!$A$14:$A$28,0)),0)))</f>
        <v/>
      </c>
      <c r="L17" s="23" t="str">
        <f aca="false">IF(COUNTA($A17:$J17)=0,"",$G17*($K17+IFERROR(INDEX(Settings!$C$14:$C$28,MATCH($B17,Settings!$A$14:$A$28,0)),0)))</f>
        <v/>
      </c>
      <c r="M17" s="23" t="str">
        <f aca="false">IF(COUNTA($A17:$J17)=0,"",($G17+$H17*Settings!$B$10)*IFERROR(INDEX(Settings!$D$14:$D$28,MATCH($B17,Settings!$A$14:$A$28,0)),0))</f>
        <v/>
      </c>
      <c r="N17" s="23" t="str">
        <f aca="false">IF(COUNTA($A17:$J17)=0,"",$F17*IFERROR(INDEX(Settings!$E$14:$E$28,MATCH($B17,Settings!$A$14:$A$28,0)),0))</f>
        <v/>
      </c>
      <c r="O17" s="23" t="str">
        <f aca="false">IF(COUNTA($A17:$J17)=0,"",$D17*Settings!$B$5)</f>
        <v/>
      </c>
      <c r="P17" s="23" t="str">
        <f aca="false">IF(COUNTA($A17:$J17)=0,"",$G17*Settings!$B$6+$H17*Settings!$B$7)</f>
        <v/>
      </c>
      <c r="Q17" s="23" t="str">
        <f aca="false">IF(COUNTA($A17:$J17)=0,"",$L17*Settings!$B$8)</f>
        <v/>
      </c>
      <c r="R17" s="23" t="str">
        <f aca="false">IF(COUNTA($A17:$J17)=0,"",($P17+$Q17)*Settings!$B$9)</f>
        <v/>
      </c>
      <c r="S17" s="23" t="str">
        <f aca="false">IF(COUNTA($A17:$J17)=0,"",$C17+$J17+SUM($M17:$R17))</f>
        <v/>
      </c>
      <c r="T17" s="23" t="str">
        <f aca="false">IF(COUNTA($A17:$J17)=0,"",$L17-$S17)</f>
        <v/>
      </c>
      <c r="U17" s="24" t="str">
        <f aca="false">IF(COUNTA($A17:$J17)=0,"",IF($L17=0,0,$T17/$L17))</f>
        <v/>
      </c>
      <c r="V17" s="24" t="str">
        <f aca="false">IF(COUNTA($A17:$J17)=0,"",IF($D17=0,0,$E17/$D17))</f>
        <v/>
      </c>
      <c r="W17" s="24" t="str">
        <f aca="false">IF(COUNTA($A17:$J17)=0,"",IF($F17=0,0,$G17/$F17))</f>
        <v/>
      </c>
      <c r="X17" s="24" t="str">
        <f aca="false">IF(COUNTA($A17:$J17)=0,"",IF($F17=0,0,$H17/$F17))</f>
        <v/>
      </c>
      <c r="Y17" s="25" t="str">
        <f aca="false">IF(COUNTA($A17:$J17)=0,"",IF($C17=0,0,$L17/$C17))</f>
        <v/>
      </c>
      <c r="Z17" s="23" t="str">
        <f aca="false">IF(COUNTA($A17:$J17)=0,"",IF($G17=0,0,$C17/$G17))</f>
        <v/>
      </c>
      <c r="AA17" s="23" t="str">
        <f aca="false">IF(COUNTA($A17:$J17)=0,"",IF($G17=0,0,$T17/$G17))</f>
        <v/>
      </c>
      <c r="AB17" s="9" t="str">
        <f aca="false">IF(COUNTA($A17:$J17)=0,"",IF($B17="","Pick a product",IF($E17&gt;$D17,"Confirmed &gt; received",IF($F17&gt;$E17,"Dispatched &gt; confirmed",IF($G17+$H17&gt;$F17,"Delivered + returned &gt; dispatched","OK")))))</f>
        <v/>
      </c>
    </row>
    <row r="18" customFormat="false" ht="15" hidden="false" customHeight="false" outlineLevel="0" collapsed="false">
      <c r="A18" s="20"/>
      <c r="B18" s="14"/>
      <c r="C18" s="15"/>
      <c r="D18" s="21"/>
      <c r="E18" s="21"/>
      <c r="F18" s="21"/>
      <c r="G18" s="21"/>
      <c r="H18" s="21"/>
      <c r="I18" s="15"/>
      <c r="J18" s="15"/>
      <c r="K18" s="22" t="str">
        <f aca="false">IF(COUNTA($A18:$J18)=0,"",IF($I18&lt;&gt;"",$I18,IFERROR(INDEX(Settings!$B$14:$B$28,MATCH($B18,Settings!$A$14:$A$28,0)),0)))</f>
        <v/>
      </c>
      <c r="L18" s="23" t="str">
        <f aca="false">IF(COUNTA($A18:$J18)=0,"",$G18*($K18+IFERROR(INDEX(Settings!$C$14:$C$28,MATCH($B18,Settings!$A$14:$A$28,0)),0)))</f>
        <v/>
      </c>
      <c r="M18" s="23" t="str">
        <f aca="false">IF(COUNTA($A18:$J18)=0,"",($G18+$H18*Settings!$B$10)*IFERROR(INDEX(Settings!$D$14:$D$28,MATCH($B18,Settings!$A$14:$A$28,0)),0))</f>
        <v/>
      </c>
      <c r="N18" s="23" t="str">
        <f aca="false">IF(COUNTA($A18:$J18)=0,"",$F18*IFERROR(INDEX(Settings!$E$14:$E$28,MATCH($B18,Settings!$A$14:$A$28,0)),0))</f>
        <v/>
      </c>
      <c r="O18" s="23" t="str">
        <f aca="false">IF(COUNTA($A18:$J18)=0,"",$D18*Settings!$B$5)</f>
        <v/>
      </c>
      <c r="P18" s="23" t="str">
        <f aca="false">IF(COUNTA($A18:$J18)=0,"",$G18*Settings!$B$6+$H18*Settings!$B$7)</f>
        <v/>
      </c>
      <c r="Q18" s="23" t="str">
        <f aca="false">IF(COUNTA($A18:$J18)=0,"",$L18*Settings!$B$8)</f>
        <v/>
      </c>
      <c r="R18" s="23" t="str">
        <f aca="false">IF(COUNTA($A18:$J18)=0,"",($P18+$Q18)*Settings!$B$9)</f>
        <v/>
      </c>
      <c r="S18" s="23" t="str">
        <f aca="false">IF(COUNTA($A18:$J18)=0,"",$C18+$J18+SUM($M18:$R18))</f>
        <v/>
      </c>
      <c r="T18" s="23" t="str">
        <f aca="false">IF(COUNTA($A18:$J18)=0,"",$L18-$S18)</f>
        <v/>
      </c>
      <c r="U18" s="24" t="str">
        <f aca="false">IF(COUNTA($A18:$J18)=0,"",IF($L18=0,0,$T18/$L18))</f>
        <v/>
      </c>
      <c r="V18" s="24" t="str">
        <f aca="false">IF(COUNTA($A18:$J18)=0,"",IF($D18=0,0,$E18/$D18))</f>
        <v/>
      </c>
      <c r="W18" s="24" t="str">
        <f aca="false">IF(COUNTA($A18:$J18)=0,"",IF($F18=0,0,$G18/$F18))</f>
        <v/>
      </c>
      <c r="X18" s="24" t="str">
        <f aca="false">IF(COUNTA($A18:$J18)=0,"",IF($F18=0,0,$H18/$F18))</f>
        <v/>
      </c>
      <c r="Y18" s="25" t="str">
        <f aca="false">IF(COUNTA($A18:$J18)=0,"",IF($C18=0,0,$L18/$C18))</f>
        <v/>
      </c>
      <c r="Z18" s="23" t="str">
        <f aca="false">IF(COUNTA($A18:$J18)=0,"",IF($G18=0,0,$C18/$G18))</f>
        <v/>
      </c>
      <c r="AA18" s="23" t="str">
        <f aca="false">IF(COUNTA($A18:$J18)=0,"",IF($G18=0,0,$T18/$G18))</f>
        <v/>
      </c>
      <c r="AB18" s="9" t="str">
        <f aca="false">IF(COUNTA($A18:$J18)=0,"",IF($B18="","Pick a product",IF($E18&gt;$D18,"Confirmed &gt; received",IF($F18&gt;$E18,"Dispatched &gt; confirmed",IF($G18+$H18&gt;$F18,"Delivered + returned &gt; dispatched","OK")))))</f>
        <v/>
      </c>
    </row>
    <row r="19" customFormat="false" ht="15" hidden="false" customHeight="false" outlineLevel="0" collapsed="false">
      <c r="A19" s="20"/>
      <c r="B19" s="14"/>
      <c r="C19" s="15"/>
      <c r="D19" s="21"/>
      <c r="E19" s="21"/>
      <c r="F19" s="21"/>
      <c r="G19" s="21"/>
      <c r="H19" s="21"/>
      <c r="I19" s="15"/>
      <c r="J19" s="15"/>
      <c r="K19" s="22" t="str">
        <f aca="false">IF(COUNTA($A19:$J19)=0,"",IF($I19&lt;&gt;"",$I19,IFERROR(INDEX(Settings!$B$14:$B$28,MATCH($B19,Settings!$A$14:$A$28,0)),0)))</f>
        <v/>
      </c>
      <c r="L19" s="23" t="str">
        <f aca="false">IF(COUNTA($A19:$J19)=0,"",$G19*($K19+IFERROR(INDEX(Settings!$C$14:$C$28,MATCH($B19,Settings!$A$14:$A$28,0)),0)))</f>
        <v/>
      </c>
      <c r="M19" s="23" t="str">
        <f aca="false">IF(COUNTA($A19:$J19)=0,"",($G19+$H19*Settings!$B$10)*IFERROR(INDEX(Settings!$D$14:$D$28,MATCH($B19,Settings!$A$14:$A$28,0)),0))</f>
        <v/>
      </c>
      <c r="N19" s="23" t="str">
        <f aca="false">IF(COUNTA($A19:$J19)=0,"",$F19*IFERROR(INDEX(Settings!$E$14:$E$28,MATCH($B19,Settings!$A$14:$A$28,0)),0))</f>
        <v/>
      </c>
      <c r="O19" s="23" t="str">
        <f aca="false">IF(COUNTA($A19:$J19)=0,"",$D19*Settings!$B$5)</f>
        <v/>
      </c>
      <c r="P19" s="23" t="str">
        <f aca="false">IF(COUNTA($A19:$J19)=0,"",$G19*Settings!$B$6+$H19*Settings!$B$7)</f>
        <v/>
      </c>
      <c r="Q19" s="23" t="str">
        <f aca="false">IF(COUNTA($A19:$J19)=0,"",$L19*Settings!$B$8)</f>
        <v/>
      </c>
      <c r="R19" s="23" t="str">
        <f aca="false">IF(COUNTA($A19:$J19)=0,"",($P19+$Q19)*Settings!$B$9)</f>
        <v/>
      </c>
      <c r="S19" s="23" t="str">
        <f aca="false">IF(COUNTA($A19:$J19)=0,"",$C19+$J19+SUM($M19:$R19))</f>
        <v/>
      </c>
      <c r="T19" s="23" t="str">
        <f aca="false">IF(COUNTA($A19:$J19)=0,"",$L19-$S19)</f>
        <v/>
      </c>
      <c r="U19" s="24" t="str">
        <f aca="false">IF(COUNTA($A19:$J19)=0,"",IF($L19=0,0,$T19/$L19))</f>
        <v/>
      </c>
      <c r="V19" s="24" t="str">
        <f aca="false">IF(COUNTA($A19:$J19)=0,"",IF($D19=0,0,$E19/$D19))</f>
        <v/>
      </c>
      <c r="W19" s="24" t="str">
        <f aca="false">IF(COUNTA($A19:$J19)=0,"",IF($F19=0,0,$G19/$F19))</f>
        <v/>
      </c>
      <c r="X19" s="24" t="str">
        <f aca="false">IF(COUNTA($A19:$J19)=0,"",IF($F19=0,0,$H19/$F19))</f>
        <v/>
      </c>
      <c r="Y19" s="25" t="str">
        <f aca="false">IF(COUNTA($A19:$J19)=0,"",IF($C19=0,0,$L19/$C19))</f>
        <v/>
      </c>
      <c r="Z19" s="23" t="str">
        <f aca="false">IF(COUNTA($A19:$J19)=0,"",IF($G19=0,0,$C19/$G19))</f>
        <v/>
      </c>
      <c r="AA19" s="23" t="str">
        <f aca="false">IF(COUNTA($A19:$J19)=0,"",IF($G19=0,0,$T19/$G19))</f>
        <v/>
      </c>
      <c r="AB19" s="9" t="str">
        <f aca="false">IF(COUNTA($A19:$J19)=0,"",IF($B19="","Pick a product",IF($E19&gt;$D19,"Confirmed &gt; received",IF($F19&gt;$E19,"Dispatched &gt; confirmed",IF($G19+$H19&gt;$F19,"Delivered + returned &gt; dispatched","OK")))))</f>
        <v/>
      </c>
    </row>
    <row r="20" customFormat="false" ht="15" hidden="false" customHeight="false" outlineLevel="0" collapsed="false">
      <c r="A20" s="20"/>
      <c r="B20" s="14"/>
      <c r="C20" s="15"/>
      <c r="D20" s="21"/>
      <c r="E20" s="21"/>
      <c r="F20" s="21"/>
      <c r="G20" s="21"/>
      <c r="H20" s="21"/>
      <c r="I20" s="15"/>
      <c r="J20" s="15"/>
      <c r="K20" s="22" t="str">
        <f aca="false">IF(COUNTA($A20:$J20)=0,"",IF($I20&lt;&gt;"",$I20,IFERROR(INDEX(Settings!$B$14:$B$28,MATCH($B20,Settings!$A$14:$A$28,0)),0)))</f>
        <v/>
      </c>
      <c r="L20" s="23" t="str">
        <f aca="false">IF(COUNTA($A20:$J20)=0,"",$G20*($K20+IFERROR(INDEX(Settings!$C$14:$C$28,MATCH($B20,Settings!$A$14:$A$28,0)),0)))</f>
        <v/>
      </c>
      <c r="M20" s="23" t="str">
        <f aca="false">IF(COUNTA($A20:$J20)=0,"",($G20+$H20*Settings!$B$10)*IFERROR(INDEX(Settings!$D$14:$D$28,MATCH($B20,Settings!$A$14:$A$28,0)),0))</f>
        <v/>
      </c>
      <c r="N20" s="23" t="str">
        <f aca="false">IF(COUNTA($A20:$J20)=0,"",$F20*IFERROR(INDEX(Settings!$E$14:$E$28,MATCH($B20,Settings!$A$14:$A$28,0)),0))</f>
        <v/>
      </c>
      <c r="O20" s="23" t="str">
        <f aca="false">IF(COUNTA($A20:$J20)=0,"",$D20*Settings!$B$5)</f>
        <v/>
      </c>
      <c r="P20" s="23" t="str">
        <f aca="false">IF(COUNTA($A20:$J20)=0,"",$G20*Settings!$B$6+$H20*Settings!$B$7)</f>
        <v/>
      </c>
      <c r="Q20" s="23" t="str">
        <f aca="false">IF(COUNTA($A20:$J20)=0,"",$L20*Settings!$B$8)</f>
        <v/>
      </c>
      <c r="R20" s="23" t="str">
        <f aca="false">IF(COUNTA($A20:$J20)=0,"",($P20+$Q20)*Settings!$B$9)</f>
        <v/>
      </c>
      <c r="S20" s="23" t="str">
        <f aca="false">IF(COUNTA($A20:$J20)=0,"",$C20+$J20+SUM($M20:$R20))</f>
        <v/>
      </c>
      <c r="T20" s="23" t="str">
        <f aca="false">IF(COUNTA($A20:$J20)=0,"",$L20-$S20)</f>
        <v/>
      </c>
      <c r="U20" s="24" t="str">
        <f aca="false">IF(COUNTA($A20:$J20)=0,"",IF($L20=0,0,$T20/$L20))</f>
        <v/>
      </c>
      <c r="V20" s="24" t="str">
        <f aca="false">IF(COUNTA($A20:$J20)=0,"",IF($D20=0,0,$E20/$D20))</f>
        <v/>
      </c>
      <c r="W20" s="24" t="str">
        <f aca="false">IF(COUNTA($A20:$J20)=0,"",IF($F20=0,0,$G20/$F20))</f>
        <v/>
      </c>
      <c r="X20" s="24" t="str">
        <f aca="false">IF(COUNTA($A20:$J20)=0,"",IF($F20=0,0,$H20/$F20))</f>
        <v/>
      </c>
      <c r="Y20" s="25" t="str">
        <f aca="false">IF(COUNTA($A20:$J20)=0,"",IF($C20=0,0,$L20/$C20))</f>
        <v/>
      </c>
      <c r="Z20" s="23" t="str">
        <f aca="false">IF(COUNTA($A20:$J20)=0,"",IF($G20=0,0,$C20/$G20))</f>
        <v/>
      </c>
      <c r="AA20" s="23" t="str">
        <f aca="false">IF(COUNTA($A20:$J20)=0,"",IF($G20=0,0,$T20/$G20))</f>
        <v/>
      </c>
      <c r="AB20" s="9" t="str">
        <f aca="false">IF(COUNTA($A20:$J20)=0,"",IF($B20="","Pick a product",IF($E20&gt;$D20,"Confirmed &gt; received",IF($F20&gt;$E20,"Dispatched &gt; confirmed",IF($G20+$H20&gt;$F20,"Delivered + returned &gt; dispatched","OK")))))</f>
        <v/>
      </c>
    </row>
    <row r="21" customFormat="false" ht="15" hidden="false" customHeight="false" outlineLevel="0" collapsed="false">
      <c r="A21" s="20"/>
      <c r="B21" s="14"/>
      <c r="C21" s="15"/>
      <c r="D21" s="21"/>
      <c r="E21" s="21"/>
      <c r="F21" s="21"/>
      <c r="G21" s="21"/>
      <c r="H21" s="21"/>
      <c r="I21" s="15"/>
      <c r="J21" s="15"/>
      <c r="K21" s="22" t="str">
        <f aca="false">IF(COUNTA($A21:$J21)=0,"",IF($I21&lt;&gt;"",$I21,IFERROR(INDEX(Settings!$B$14:$B$28,MATCH($B21,Settings!$A$14:$A$28,0)),0)))</f>
        <v/>
      </c>
      <c r="L21" s="23" t="str">
        <f aca="false">IF(COUNTA($A21:$J21)=0,"",$G21*($K21+IFERROR(INDEX(Settings!$C$14:$C$28,MATCH($B21,Settings!$A$14:$A$28,0)),0)))</f>
        <v/>
      </c>
      <c r="M21" s="23" t="str">
        <f aca="false">IF(COUNTA($A21:$J21)=0,"",($G21+$H21*Settings!$B$10)*IFERROR(INDEX(Settings!$D$14:$D$28,MATCH($B21,Settings!$A$14:$A$28,0)),0))</f>
        <v/>
      </c>
      <c r="N21" s="23" t="str">
        <f aca="false">IF(COUNTA($A21:$J21)=0,"",$F21*IFERROR(INDEX(Settings!$E$14:$E$28,MATCH($B21,Settings!$A$14:$A$28,0)),0))</f>
        <v/>
      </c>
      <c r="O21" s="23" t="str">
        <f aca="false">IF(COUNTA($A21:$J21)=0,"",$D21*Settings!$B$5)</f>
        <v/>
      </c>
      <c r="P21" s="23" t="str">
        <f aca="false">IF(COUNTA($A21:$J21)=0,"",$G21*Settings!$B$6+$H21*Settings!$B$7)</f>
        <v/>
      </c>
      <c r="Q21" s="23" t="str">
        <f aca="false">IF(COUNTA($A21:$J21)=0,"",$L21*Settings!$B$8)</f>
        <v/>
      </c>
      <c r="R21" s="23" t="str">
        <f aca="false">IF(COUNTA($A21:$J21)=0,"",($P21+$Q21)*Settings!$B$9)</f>
        <v/>
      </c>
      <c r="S21" s="23" t="str">
        <f aca="false">IF(COUNTA($A21:$J21)=0,"",$C21+$J21+SUM($M21:$R21))</f>
        <v/>
      </c>
      <c r="T21" s="23" t="str">
        <f aca="false">IF(COUNTA($A21:$J21)=0,"",$L21-$S21)</f>
        <v/>
      </c>
      <c r="U21" s="24" t="str">
        <f aca="false">IF(COUNTA($A21:$J21)=0,"",IF($L21=0,0,$T21/$L21))</f>
        <v/>
      </c>
      <c r="V21" s="24" t="str">
        <f aca="false">IF(COUNTA($A21:$J21)=0,"",IF($D21=0,0,$E21/$D21))</f>
        <v/>
      </c>
      <c r="W21" s="24" t="str">
        <f aca="false">IF(COUNTA($A21:$J21)=0,"",IF($F21=0,0,$G21/$F21))</f>
        <v/>
      </c>
      <c r="X21" s="24" t="str">
        <f aca="false">IF(COUNTA($A21:$J21)=0,"",IF($F21=0,0,$H21/$F21))</f>
        <v/>
      </c>
      <c r="Y21" s="25" t="str">
        <f aca="false">IF(COUNTA($A21:$J21)=0,"",IF($C21=0,0,$L21/$C21))</f>
        <v/>
      </c>
      <c r="Z21" s="23" t="str">
        <f aca="false">IF(COUNTA($A21:$J21)=0,"",IF($G21=0,0,$C21/$G21))</f>
        <v/>
      </c>
      <c r="AA21" s="23" t="str">
        <f aca="false">IF(COUNTA($A21:$J21)=0,"",IF($G21=0,0,$T21/$G21))</f>
        <v/>
      </c>
      <c r="AB21" s="9" t="str">
        <f aca="false">IF(COUNTA($A21:$J21)=0,"",IF($B21="","Pick a product",IF($E21&gt;$D21,"Confirmed &gt; received",IF($F21&gt;$E21,"Dispatched &gt; confirmed",IF($G21+$H21&gt;$F21,"Delivered + returned &gt; dispatched","OK")))))</f>
        <v/>
      </c>
    </row>
    <row r="22" customFormat="false" ht="15" hidden="false" customHeight="false" outlineLevel="0" collapsed="false">
      <c r="A22" s="20"/>
      <c r="B22" s="14"/>
      <c r="C22" s="15"/>
      <c r="D22" s="21"/>
      <c r="E22" s="21"/>
      <c r="F22" s="21"/>
      <c r="G22" s="21"/>
      <c r="H22" s="21"/>
      <c r="I22" s="15"/>
      <c r="J22" s="15"/>
      <c r="K22" s="22" t="str">
        <f aca="false">IF(COUNTA($A22:$J22)=0,"",IF($I22&lt;&gt;"",$I22,IFERROR(INDEX(Settings!$B$14:$B$28,MATCH($B22,Settings!$A$14:$A$28,0)),0)))</f>
        <v/>
      </c>
      <c r="L22" s="23" t="str">
        <f aca="false">IF(COUNTA($A22:$J22)=0,"",$G22*($K22+IFERROR(INDEX(Settings!$C$14:$C$28,MATCH($B22,Settings!$A$14:$A$28,0)),0)))</f>
        <v/>
      </c>
      <c r="M22" s="23" t="str">
        <f aca="false">IF(COUNTA($A22:$J22)=0,"",($G22+$H22*Settings!$B$10)*IFERROR(INDEX(Settings!$D$14:$D$28,MATCH($B22,Settings!$A$14:$A$28,0)),0))</f>
        <v/>
      </c>
      <c r="N22" s="23" t="str">
        <f aca="false">IF(COUNTA($A22:$J22)=0,"",$F22*IFERROR(INDEX(Settings!$E$14:$E$28,MATCH($B22,Settings!$A$14:$A$28,0)),0))</f>
        <v/>
      </c>
      <c r="O22" s="23" t="str">
        <f aca="false">IF(COUNTA($A22:$J22)=0,"",$D22*Settings!$B$5)</f>
        <v/>
      </c>
      <c r="P22" s="23" t="str">
        <f aca="false">IF(COUNTA($A22:$J22)=0,"",$G22*Settings!$B$6+$H22*Settings!$B$7)</f>
        <v/>
      </c>
      <c r="Q22" s="23" t="str">
        <f aca="false">IF(COUNTA($A22:$J22)=0,"",$L22*Settings!$B$8)</f>
        <v/>
      </c>
      <c r="R22" s="23" t="str">
        <f aca="false">IF(COUNTA($A22:$J22)=0,"",($P22+$Q22)*Settings!$B$9)</f>
        <v/>
      </c>
      <c r="S22" s="23" t="str">
        <f aca="false">IF(COUNTA($A22:$J22)=0,"",$C22+$J22+SUM($M22:$R22))</f>
        <v/>
      </c>
      <c r="T22" s="23" t="str">
        <f aca="false">IF(COUNTA($A22:$J22)=0,"",$L22-$S22)</f>
        <v/>
      </c>
      <c r="U22" s="24" t="str">
        <f aca="false">IF(COUNTA($A22:$J22)=0,"",IF($L22=0,0,$T22/$L22))</f>
        <v/>
      </c>
      <c r="V22" s="24" t="str">
        <f aca="false">IF(COUNTA($A22:$J22)=0,"",IF($D22=0,0,$E22/$D22))</f>
        <v/>
      </c>
      <c r="W22" s="24" t="str">
        <f aca="false">IF(COUNTA($A22:$J22)=0,"",IF($F22=0,0,$G22/$F22))</f>
        <v/>
      </c>
      <c r="X22" s="24" t="str">
        <f aca="false">IF(COUNTA($A22:$J22)=0,"",IF($F22=0,0,$H22/$F22))</f>
        <v/>
      </c>
      <c r="Y22" s="25" t="str">
        <f aca="false">IF(COUNTA($A22:$J22)=0,"",IF($C22=0,0,$L22/$C22))</f>
        <v/>
      </c>
      <c r="Z22" s="23" t="str">
        <f aca="false">IF(COUNTA($A22:$J22)=0,"",IF($G22=0,0,$C22/$G22))</f>
        <v/>
      </c>
      <c r="AA22" s="23" t="str">
        <f aca="false">IF(COUNTA($A22:$J22)=0,"",IF($G22=0,0,$T22/$G22))</f>
        <v/>
      </c>
      <c r="AB22" s="9" t="str">
        <f aca="false">IF(COUNTA($A22:$J22)=0,"",IF($B22="","Pick a product",IF($E22&gt;$D22,"Confirmed &gt; received",IF($F22&gt;$E22,"Dispatched &gt; confirmed",IF($G22+$H22&gt;$F22,"Delivered + returned &gt; dispatched","OK")))))</f>
        <v/>
      </c>
    </row>
    <row r="23" customFormat="false" ht="15" hidden="false" customHeight="false" outlineLevel="0" collapsed="false">
      <c r="A23" s="20"/>
      <c r="B23" s="14"/>
      <c r="C23" s="15"/>
      <c r="D23" s="21"/>
      <c r="E23" s="21"/>
      <c r="F23" s="21"/>
      <c r="G23" s="21"/>
      <c r="H23" s="21"/>
      <c r="I23" s="15"/>
      <c r="J23" s="15"/>
      <c r="K23" s="22" t="str">
        <f aca="false">IF(COUNTA($A23:$J23)=0,"",IF($I23&lt;&gt;"",$I23,IFERROR(INDEX(Settings!$B$14:$B$28,MATCH($B23,Settings!$A$14:$A$28,0)),0)))</f>
        <v/>
      </c>
      <c r="L23" s="23" t="str">
        <f aca="false">IF(COUNTA($A23:$J23)=0,"",$G23*($K23+IFERROR(INDEX(Settings!$C$14:$C$28,MATCH($B23,Settings!$A$14:$A$28,0)),0)))</f>
        <v/>
      </c>
      <c r="M23" s="23" t="str">
        <f aca="false">IF(COUNTA($A23:$J23)=0,"",($G23+$H23*Settings!$B$10)*IFERROR(INDEX(Settings!$D$14:$D$28,MATCH($B23,Settings!$A$14:$A$28,0)),0))</f>
        <v/>
      </c>
      <c r="N23" s="23" t="str">
        <f aca="false">IF(COUNTA($A23:$J23)=0,"",$F23*IFERROR(INDEX(Settings!$E$14:$E$28,MATCH($B23,Settings!$A$14:$A$28,0)),0))</f>
        <v/>
      </c>
      <c r="O23" s="23" t="str">
        <f aca="false">IF(COUNTA($A23:$J23)=0,"",$D23*Settings!$B$5)</f>
        <v/>
      </c>
      <c r="P23" s="23" t="str">
        <f aca="false">IF(COUNTA($A23:$J23)=0,"",$G23*Settings!$B$6+$H23*Settings!$B$7)</f>
        <v/>
      </c>
      <c r="Q23" s="23" t="str">
        <f aca="false">IF(COUNTA($A23:$J23)=0,"",$L23*Settings!$B$8)</f>
        <v/>
      </c>
      <c r="R23" s="23" t="str">
        <f aca="false">IF(COUNTA($A23:$J23)=0,"",($P23+$Q23)*Settings!$B$9)</f>
        <v/>
      </c>
      <c r="S23" s="23" t="str">
        <f aca="false">IF(COUNTA($A23:$J23)=0,"",$C23+$J23+SUM($M23:$R23))</f>
        <v/>
      </c>
      <c r="T23" s="23" t="str">
        <f aca="false">IF(COUNTA($A23:$J23)=0,"",$L23-$S23)</f>
        <v/>
      </c>
      <c r="U23" s="24" t="str">
        <f aca="false">IF(COUNTA($A23:$J23)=0,"",IF($L23=0,0,$T23/$L23))</f>
        <v/>
      </c>
      <c r="V23" s="24" t="str">
        <f aca="false">IF(COUNTA($A23:$J23)=0,"",IF($D23=0,0,$E23/$D23))</f>
        <v/>
      </c>
      <c r="W23" s="24" t="str">
        <f aca="false">IF(COUNTA($A23:$J23)=0,"",IF($F23=0,0,$G23/$F23))</f>
        <v/>
      </c>
      <c r="X23" s="24" t="str">
        <f aca="false">IF(COUNTA($A23:$J23)=0,"",IF($F23=0,0,$H23/$F23))</f>
        <v/>
      </c>
      <c r="Y23" s="25" t="str">
        <f aca="false">IF(COUNTA($A23:$J23)=0,"",IF($C23=0,0,$L23/$C23))</f>
        <v/>
      </c>
      <c r="Z23" s="23" t="str">
        <f aca="false">IF(COUNTA($A23:$J23)=0,"",IF($G23=0,0,$C23/$G23))</f>
        <v/>
      </c>
      <c r="AA23" s="23" t="str">
        <f aca="false">IF(COUNTA($A23:$J23)=0,"",IF($G23=0,0,$T23/$G23))</f>
        <v/>
      </c>
      <c r="AB23" s="9" t="str">
        <f aca="false">IF(COUNTA($A23:$J23)=0,"",IF($B23="","Pick a product",IF($E23&gt;$D23,"Confirmed &gt; received",IF($F23&gt;$E23,"Dispatched &gt; confirmed",IF($G23+$H23&gt;$F23,"Delivered + returned &gt; dispatched","OK")))))</f>
        <v/>
      </c>
    </row>
    <row r="24" customFormat="false" ht="15" hidden="false" customHeight="false" outlineLevel="0" collapsed="false">
      <c r="A24" s="20"/>
      <c r="B24" s="14"/>
      <c r="C24" s="15"/>
      <c r="D24" s="21"/>
      <c r="E24" s="21"/>
      <c r="F24" s="21"/>
      <c r="G24" s="21"/>
      <c r="H24" s="21"/>
      <c r="I24" s="15"/>
      <c r="J24" s="15"/>
      <c r="K24" s="22" t="str">
        <f aca="false">IF(COUNTA($A24:$J24)=0,"",IF($I24&lt;&gt;"",$I24,IFERROR(INDEX(Settings!$B$14:$B$28,MATCH($B24,Settings!$A$14:$A$28,0)),0)))</f>
        <v/>
      </c>
      <c r="L24" s="23" t="str">
        <f aca="false">IF(COUNTA($A24:$J24)=0,"",$G24*($K24+IFERROR(INDEX(Settings!$C$14:$C$28,MATCH($B24,Settings!$A$14:$A$28,0)),0)))</f>
        <v/>
      </c>
      <c r="M24" s="23" t="str">
        <f aca="false">IF(COUNTA($A24:$J24)=0,"",($G24+$H24*Settings!$B$10)*IFERROR(INDEX(Settings!$D$14:$D$28,MATCH($B24,Settings!$A$14:$A$28,0)),0))</f>
        <v/>
      </c>
      <c r="N24" s="23" t="str">
        <f aca="false">IF(COUNTA($A24:$J24)=0,"",$F24*IFERROR(INDEX(Settings!$E$14:$E$28,MATCH($B24,Settings!$A$14:$A$28,0)),0))</f>
        <v/>
      </c>
      <c r="O24" s="23" t="str">
        <f aca="false">IF(COUNTA($A24:$J24)=0,"",$D24*Settings!$B$5)</f>
        <v/>
      </c>
      <c r="P24" s="23" t="str">
        <f aca="false">IF(COUNTA($A24:$J24)=0,"",$G24*Settings!$B$6+$H24*Settings!$B$7)</f>
        <v/>
      </c>
      <c r="Q24" s="23" t="str">
        <f aca="false">IF(COUNTA($A24:$J24)=0,"",$L24*Settings!$B$8)</f>
        <v/>
      </c>
      <c r="R24" s="23" t="str">
        <f aca="false">IF(COUNTA($A24:$J24)=0,"",($P24+$Q24)*Settings!$B$9)</f>
        <v/>
      </c>
      <c r="S24" s="23" t="str">
        <f aca="false">IF(COUNTA($A24:$J24)=0,"",$C24+$J24+SUM($M24:$R24))</f>
        <v/>
      </c>
      <c r="T24" s="23" t="str">
        <f aca="false">IF(COUNTA($A24:$J24)=0,"",$L24-$S24)</f>
        <v/>
      </c>
      <c r="U24" s="24" t="str">
        <f aca="false">IF(COUNTA($A24:$J24)=0,"",IF($L24=0,0,$T24/$L24))</f>
        <v/>
      </c>
      <c r="V24" s="24" t="str">
        <f aca="false">IF(COUNTA($A24:$J24)=0,"",IF($D24=0,0,$E24/$D24))</f>
        <v/>
      </c>
      <c r="W24" s="24" t="str">
        <f aca="false">IF(COUNTA($A24:$J24)=0,"",IF($F24=0,0,$G24/$F24))</f>
        <v/>
      </c>
      <c r="X24" s="24" t="str">
        <f aca="false">IF(COUNTA($A24:$J24)=0,"",IF($F24=0,0,$H24/$F24))</f>
        <v/>
      </c>
      <c r="Y24" s="25" t="str">
        <f aca="false">IF(COUNTA($A24:$J24)=0,"",IF($C24=0,0,$L24/$C24))</f>
        <v/>
      </c>
      <c r="Z24" s="23" t="str">
        <f aca="false">IF(COUNTA($A24:$J24)=0,"",IF($G24=0,0,$C24/$G24))</f>
        <v/>
      </c>
      <c r="AA24" s="23" t="str">
        <f aca="false">IF(COUNTA($A24:$J24)=0,"",IF($G24=0,0,$T24/$G24))</f>
        <v/>
      </c>
      <c r="AB24" s="9" t="str">
        <f aca="false">IF(COUNTA($A24:$J24)=0,"",IF($B24="","Pick a product",IF($E24&gt;$D24,"Confirmed &gt; received",IF($F24&gt;$E24,"Dispatched &gt; confirmed",IF($G24+$H24&gt;$F24,"Delivered + returned &gt; dispatched","OK")))))</f>
        <v/>
      </c>
    </row>
    <row r="25" customFormat="false" ht="15" hidden="false" customHeight="false" outlineLevel="0" collapsed="false">
      <c r="A25" s="20"/>
      <c r="B25" s="14"/>
      <c r="C25" s="15"/>
      <c r="D25" s="21"/>
      <c r="E25" s="21"/>
      <c r="F25" s="21"/>
      <c r="G25" s="21"/>
      <c r="H25" s="21"/>
      <c r="I25" s="15"/>
      <c r="J25" s="15"/>
      <c r="K25" s="22" t="str">
        <f aca="false">IF(COUNTA($A25:$J25)=0,"",IF($I25&lt;&gt;"",$I25,IFERROR(INDEX(Settings!$B$14:$B$28,MATCH($B25,Settings!$A$14:$A$28,0)),0)))</f>
        <v/>
      </c>
      <c r="L25" s="23" t="str">
        <f aca="false">IF(COUNTA($A25:$J25)=0,"",$G25*($K25+IFERROR(INDEX(Settings!$C$14:$C$28,MATCH($B25,Settings!$A$14:$A$28,0)),0)))</f>
        <v/>
      </c>
      <c r="M25" s="23" t="str">
        <f aca="false">IF(COUNTA($A25:$J25)=0,"",($G25+$H25*Settings!$B$10)*IFERROR(INDEX(Settings!$D$14:$D$28,MATCH($B25,Settings!$A$14:$A$28,0)),0))</f>
        <v/>
      </c>
      <c r="N25" s="23" t="str">
        <f aca="false">IF(COUNTA($A25:$J25)=0,"",$F25*IFERROR(INDEX(Settings!$E$14:$E$28,MATCH($B25,Settings!$A$14:$A$28,0)),0))</f>
        <v/>
      </c>
      <c r="O25" s="23" t="str">
        <f aca="false">IF(COUNTA($A25:$J25)=0,"",$D25*Settings!$B$5)</f>
        <v/>
      </c>
      <c r="P25" s="23" t="str">
        <f aca="false">IF(COUNTA($A25:$J25)=0,"",$G25*Settings!$B$6+$H25*Settings!$B$7)</f>
        <v/>
      </c>
      <c r="Q25" s="23" t="str">
        <f aca="false">IF(COUNTA($A25:$J25)=0,"",$L25*Settings!$B$8)</f>
        <v/>
      </c>
      <c r="R25" s="23" t="str">
        <f aca="false">IF(COUNTA($A25:$J25)=0,"",($P25+$Q25)*Settings!$B$9)</f>
        <v/>
      </c>
      <c r="S25" s="23" t="str">
        <f aca="false">IF(COUNTA($A25:$J25)=0,"",$C25+$J25+SUM($M25:$R25))</f>
        <v/>
      </c>
      <c r="T25" s="23" t="str">
        <f aca="false">IF(COUNTA($A25:$J25)=0,"",$L25-$S25)</f>
        <v/>
      </c>
      <c r="U25" s="24" t="str">
        <f aca="false">IF(COUNTA($A25:$J25)=0,"",IF($L25=0,0,$T25/$L25))</f>
        <v/>
      </c>
      <c r="V25" s="24" t="str">
        <f aca="false">IF(COUNTA($A25:$J25)=0,"",IF($D25=0,0,$E25/$D25))</f>
        <v/>
      </c>
      <c r="W25" s="24" t="str">
        <f aca="false">IF(COUNTA($A25:$J25)=0,"",IF($F25=0,0,$G25/$F25))</f>
        <v/>
      </c>
      <c r="X25" s="24" t="str">
        <f aca="false">IF(COUNTA($A25:$J25)=0,"",IF($F25=0,0,$H25/$F25))</f>
        <v/>
      </c>
      <c r="Y25" s="25" t="str">
        <f aca="false">IF(COUNTA($A25:$J25)=0,"",IF($C25=0,0,$L25/$C25))</f>
        <v/>
      </c>
      <c r="Z25" s="23" t="str">
        <f aca="false">IF(COUNTA($A25:$J25)=0,"",IF($G25=0,0,$C25/$G25))</f>
        <v/>
      </c>
      <c r="AA25" s="23" t="str">
        <f aca="false">IF(COUNTA($A25:$J25)=0,"",IF($G25=0,0,$T25/$G25))</f>
        <v/>
      </c>
      <c r="AB25" s="9" t="str">
        <f aca="false">IF(COUNTA($A25:$J25)=0,"",IF($B25="","Pick a product",IF($E25&gt;$D25,"Confirmed &gt; received",IF($F25&gt;$E25,"Dispatched &gt; confirmed",IF($G25+$H25&gt;$F25,"Delivered + returned &gt; dispatched","OK")))))</f>
        <v/>
      </c>
    </row>
    <row r="26" customFormat="false" ht="15" hidden="false" customHeight="false" outlineLevel="0" collapsed="false">
      <c r="A26" s="20"/>
      <c r="B26" s="14"/>
      <c r="C26" s="15"/>
      <c r="D26" s="21"/>
      <c r="E26" s="21"/>
      <c r="F26" s="21"/>
      <c r="G26" s="21"/>
      <c r="H26" s="21"/>
      <c r="I26" s="15"/>
      <c r="J26" s="15"/>
      <c r="K26" s="22" t="str">
        <f aca="false">IF(COUNTA($A26:$J26)=0,"",IF($I26&lt;&gt;"",$I26,IFERROR(INDEX(Settings!$B$14:$B$28,MATCH($B26,Settings!$A$14:$A$28,0)),0)))</f>
        <v/>
      </c>
      <c r="L26" s="23" t="str">
        <f aca="false">IF(COUNTA($A26:$J26)=0,"",$G26*($K26+IFERROR(INDEX(Settings!$C$14:$C$28,MATCH($B26,Settings!$A$14:$A$28,0)),0)))</f>
        <v/>
      </c>
      <c r="M26" s="23" t="str">
        <f aca="false">IF(COUNTA($A26:$J26)=0,"",($G26+$H26*Settings!$B$10)*IFERROR(INDEX(Settings!$D$14:$D$28,MATCH($B26,Settings!$A$14:$A$28,0)),0))</f>
        <v/>
      </c>
      <c r="N26" s="23" t="str">
        <f aca="false">IF(COUNTA($A26:$J26)=0,"",$F26*IFERROR(INDEX(Settings!$E$14:$E$28,MATCH($B26,Settings!$A$14:$A$28,0)),0))</f>
        <v/>
      </c>
      <c r="O26" s="23" t="str">
        <f aca="false">IF(COUNTA($A26:$J26)=0,"",$D26*Settings!$B$5)</f>
        <v/>
      </c>
      <c r="P26" s="23" t="str">
        <f aca="false">IF(COUNTA($A26:$J26)=0,"",$G26*Settings!$B$6+$H26*Settings!$B$7)</f>
        <v/>
      </c>
      <c r="Q26" s="23" t="str">
        <f aca="false">IF(COUNTA($A26:$J26)=0,"",$L26*Settings!$B$8)</f>
        <v/>
      </c>
      <c r="R26" s="23" t="str">
        <f aca="false">IF(COUNTA($A26:$J26)=0,"",($P26+$Q26)*Settings!$B$9)</f>
        <v/>
      </c>
      <c r="S26" s="23" t="str">
        <f aca="false">IF(COUNTA($A26:$J26)=0,"",$C26+$J26+SUM($M26:$R26))</f>
        <v/>
      </c>
      <c r="T26" s="23" t="str">
        <f aca="false">IF(COUNTA($A26:$J26)=0,"",$L26-$S26)</f>
        <v/>
      </c>
      <c r="U26" s="24" t="str">
        <f aca="false">IF(COUNTA($A26:$J26)=0,"",IF($L26=0,0,$T26/$L26))</f>
        <v/>
      </c>
      <c r="V26" s="24" t="str">
        <f aca="false">IF(COUNTA($A26:$J26)=0,"",IF($D26=0,0,$E26/$D26))</f>
        <v/>
      </c>
      <c r="W26" s="24" t="str">
        <f aca="false">IF(COUNTA($A26:$J26)=0,"",IF($F26=0,0,$G26/$F26))</f>
        <v/>
      </c>
      <c r="X26" s="24" t="str">
        <f aca="false">IF(COUNTA($A26:$J26)=0,"",IF($F26=0,0,$H26/$F26))</f>
        <v/>
      </c>
      <c r="Y26" s="25" t="str">
        <f aca="false">IF(COUNTA($A26:$J26)=0,"",IF($C26=0,0,$L26/$C26))</f>
        <v/>
      </c>
      <c r="Z26" s="23" t="str">
        <f aca="false">IF(COUNTA($A26:$J26)=0,"",IF($G26=0,0,$C26/$G26))</f>
        <v/>
      </c>
      <c r="AA26" s="23" t="str">
        <f aca="false">IF(COUNTA($A26:$J26)=0,"",IF($G26=0,0,$T26/$G26))</f>
        <v/>
      </c>
      <c r="AB26" s="9" t="str">
        <f aca="false">IF(COUNTA($A26:$J26)=0,"",IF($B26="","Pick a product",IF($E26&gt;$D26,"Confirmed &gt; received",IF($F26&gt;$E26,"Dispatched &gt; confirmed",IF($G26+$H26&gt;$F26,"Delivered + returned &gt; dispatched","OK")))))</f>
        <v/>
      </c>
    </row>
    <row r="27" customFormat="false" ht="15" hidden="false" customHeight="false" outlineLevel="0" collapsed="false">
      <c r="A27" s="20"/>
      <c r="B27" s="14"/>
      <c r="C27" s="15"/>
      <c r="D27" s="21"/>
      <c r="E27" s="21"/>
      <c r="F27" s="21"/>
      <c r="G27" s="21"/>
      <c r="H27" s="21"/>
      <c r="I27" s="15"/>
      <c r="J27" s="15"/>
      <c r="K27" s="22" t="str">
        <f aca="false">IF(COUNTA($A27:$J27)=0,"",IF($I27&lt;&gt;"",$I27,IFERROR(INDEX(Settings!$B$14:$B$28,MATCH($B27,Settings!$A$14:$A$28,0)),0)))</f>
        <v/>
      </c>
      <c r="L27" s="23" t="str">
        <f aca="false">IF(COUNTA($A27:$J27)=0,"",$G27*($K27+IFERROR(INDEX(Settings!$C$14:$C$28,MATCH($B27,Settings!$A$14:$A$28,0)),0)))</f>
        <v/>
      </c>
      <c r="M27" s="23" t="str">
        <f aca="false">IF(COUNTA($A27:$J27)=0,"",($G27+$H27*Settings!$B$10)*IFERROR(INDEX(Settings!$D$14:$D$28,MATCH($B27,Settings!$A$14:$A$28,0)),0))</f>
        <v/>
      </c>
      <c r="N27" s="23" t="str">
        <f aca="false">IF(COUNTA($A27:$J27)=0,"",$F27*IFERROR(INDEX(Settings!$E$14:$E$28,MATCH($B27,Settings!$A$14:$A$28,0)),0))</f>
        <v/>
      </c>
      <c r="O27" s="23" t="str">
        <f aca="false">IF(COUNTA($A27:$J27)=0,"",$D27*Settings!$B$5)</f>
        <v/>
      </c>
      <c r="P27" s="23" t="str">
        <f aca="false">IF(COUNTA($A27:$J27)=0,"",$G27*Settings!$B$6+$H27*Settings!$B$7)</f>
        <v/>
      </c>
      <c r="Q27" s="23" t="str">
        <f aca="false">IF(COUNTA($A27:$J27)=0,"",$L27*Settings!$B$8)</f>
        <v/>
      </c>
      <c r="R27" s="23" t="str">
        <f aca="false">IF(COUNTA($A27:$J27)=0,"",($P27+$Q27)*Settings!$B$9)</f>
        <v/>
      </c>
      <c r="S27" s="23" t="str">
        <f aca="false">IF(COUNTA($A27:$J27)=0,"",$C27+$J27+SUM($M27:$R27))</f>
        <v/>
      </c>
      <c r="T27" s="23" t="str">
        <f aca="false">IF(COUNTA($A27:$J27)=0,"",$L27-$S27)</f>
        <v/>
      </c>
      <c r="U27" s="24" t="str">
        <f aca="false">IF(COUNTA($A27:$J27)=0,"",IF($L27=0,0,$T27/$L27))</f>
        <v/>
      </c>
      <c r="V27" s="24" t="str">
        <f aca="false">IF(COUNTA($A27:$J27)=0,"",IF($D27=0,0,$E27/$D27))</f>
        <v/>
      </c>
      <c r="W27" s="24" t="str">
        <f aca="false">IF(COUNTA($A27:$J27)=0,"",IF($F27=0,0,$G27/$F27))</f>
        <v/>
      </c>
      <c r="X27" s="24" t="str">
        <f aca="false">IF(COUNTA($A27:$J27)=0,"",IF($F27=0,0,$H27/$F27))</f>
        <v/>
      </c>
      <c r="Y27" s="25" t="str">
        <f aca="false">IF(COUNTA($A27:$J27)=0,"",IF($C27=0,0,$L27/$C27))</f>
        <v/>
      </c>
      <c r="Z27" s="23" t="str">
        <f aca="false">IF(COUNTA($A27:$J27)=0,"",IF($G27=0,0,$C27/$G27))</f>
        <v/>
      </c>
      <c r="AA27" s="23" t="str">
        <f aca="false">IF(COUNTA($A27:$J27)=0,"",IF($G27=0,0,$T27/$G27))</f>
        <v/>
      </c>
      <c r="AB27" s="9" t="str">
        <f aca="false">IF(COUNTA($A27:$J27)=0,"",IF($B27="","Pick a product",IF($E27&gt;$D27,"Confirmed &gt; received",IF($F27&gt;$E27,"Dispatched &gt; confirmed",IF($G27+$H27&gt;$F27,"Delivered + returned &gt; dispatched","OK")))))</f>
        <v/>
      </c>
    </row>
    <row r="28" customFormat="false" ht="15" hidden="false" customHeight="false" outlineLevel="0" collapsed="false">
      <c r="A28" s="20"/>
      <c r="B28" s="14"/>
      <c r="C28" s="15"/>
      <c r="D28" s="21"/>
      <c r="E28" s="21"/>
      <c r="F28" s="21"/>
      <c r="G28" s="21"/>
      <c r="H28" s="21"/>
      <c r="I28" s="15"/>
      <c r="J28" s="15"/>
      <c r="K28" s="22" t="str">
        <f aca="false">IF(COUNTA($A28:$J28)=0,"",IF($I28&lt;&gt;"",$I28,IFERROR(INDEX(Settings!$B$14:$B$28,MATCH($B28,Settings!$A$14:$A$28,0)),0)))</f>
        <v/>
      </c>
      <c r="L28" s="23" t="str">
        <f aca="false">IF(COUNTA($A28:$J28)=0,"",$G28*($K28+IFERROR(INDEX(Settings!$C$14:$C$28,MATCH($B28,Settings!$A$14:$A$28,0)),0)))</f>
        <v/>
      </c>
      <c r="M28" s="23" t="str">
        <f aca="false">IF(COUNTA($A28:$J28)=0,"",($G28+$H28*Settings!$B$10)*IFERROR(INDEX(Settings!$D$14:$D$28,MATCH($B28,Settings!$A$14:$A$28,0)),0))</f>
        <v/>
      </c>
      <c r="N28" s="23" t="str">
        <f aca="false">IF(COUNTA($A28:$J28)=0,"",$F28*IFERROR(INDEX(Settings!$E$14:$E$28,MATCH($B28,Settings!$A$14:$A$28,0)),0))</f>
        <v/>
      </c>
      <c r="O28" s="23" t="str">
        <f aca="false">IF(COUNTA($A28:$J28)=0,"",$D28*Settings!$B$5)</f>
        <v/>
      </c>
      <c r="P28" s="23" t="str">
        <f aca="false">IF(COUNTA($A28:$J28)=0,"",$G28*Settings!$B$6+$H28*Settings!$B$7)</f>
        <v/>
      </c>
      <c r="Q28" s="23" t="str">
        <f aca="false">IF(COUNTA($A28:$J28)=0,"",$L28*Settings!$B$8)</f>
        <v/>
      </c>
      <c r="R28" s="23" t="str">
        <f aca="false">IF(COUNTA($A28:$J28)=0,"",($P28+$Q28)*Settings!$B$9)</f>
        <v/>
      </c>
      <c r="S28" s="23" t="str">
        <f aca="false">IF(COUNTA($A28:$J28)=0,"",$C28+$J28+SUM($M28:$R28))</f>
        <v/>
      </c>
      <c r="T28" s="23" t="str">
        <f aca="false">IF(COUNTA($A28:$J28)=0,"",$L28-$S28)</f>
        <v/>
      </c>
      <c r="U28" s="24" t="str">
        <f aca="false">IF(COUNTA($A28:$J28)=0,"",IF($L28=0,0,$T28/$L28))</f>
        <v/>
      </c>
      <c r="V28" s="24" t="str">
        <f aca="false">IF(COUNTA($A28:$J28)=0,"",IF($D28=0,0,$E28/$D28))</f>
        <v/>
      </c>
      <c r="W28" s="24" t="str">
        <f aca="false">IF(COUNTA($A28:$J28)=0,"",IF($F28=0,0,$G28/$F28))</f>
        <v/>
      </c>
      <c r="X28" s="24" t="str">
        <f aca="false">IF(COUNTA($A28:$J28)=0,"",IF($F28=0,0,$H28/$F28))</f>
        <v/>
      </c>
      <c r="Y28" s="25" t="str">
        <f aca="false">IF(COUNTA($A28:$J28)=0,"",IF($C28=0,0,$L28/$C28))</f>
        <v/>
      </c>
      <c r="Z28" s="23" t="str">
        <f aca="false">IF(COUNTA($A28:$J28)=0,"",IF($G28=0,0,$C28/$G28))</f>
        <v/>
      </c>
      <c r="AA28" s="23" t="str">
        <f aca="false">IF(COUNTA($A28:$J28)=0,"",IF($G28=0,0,$T28/$G28))</f>
        <v/>
      </c>
      <c r="AB28" s="9" t="str">
        <f aca="false">IF(COUNTA($A28:$J28)=0,"",IF($B28="","Pick a product",IF($E28&gt;$D28,"Confirmed &gt; received",IF($F28&gt;$E28,"Dispatched &gt; confirmed",IF($G28+$H28&gt;$F28,"Delivered + returned &gt; dispatched","OK")))))</f>
        <v/>
      </c>
    </row>
    <row r="29" customFormat="false" ht="15" hidden="false" customHeight="false" outlineLevel="0" collapsed="false">
      <c r="A29" s="20"/>
      <c r="B29" s="14"/>
      <c r="C29" s="15"/>
      <c r="D29" s="21"/>
      <c r="E29" s="21"/>
      <c r="F29" s="21"/>
      <c r="G29" s="21"/>
      <c r="H29" s="21"/>
      <c r="I29" s="15"/>
      <c r="J29" s="15"/>
      <c r="K29" s="22" t="str">
        <f aca="false">IF(COUNTA($A29:$J29)=0,"",IF($I29&lt;&gt;"",$I29,IFERROR(INDEX(Settings!$B$14:$B$28,MATCH($B29,Settings!$A$14:$A$28,0)),0)))</f>
        <v/>
      </c>
      <c r="L29" s="23" t="str">
        <f aca="false">IF(COUNTA($A29:$J29)=0,"",$G29*($K29+IFERROR(INDEX(Settings!$C$14:$C$28,MATCH($B29,Settings!$A$14:$A$28,0)),0)))</f>
        <v/>
      </c>
      <c r="M29" s="23" t="str">
        <f aca="false">IF(COUNTA($A29:$J29)=0,"",($G29+$H29*Settings!$B$10)*IFERROR(INDEX(Settings!$D$14:$D$28,MATCH($B29,Settings!$A$14:$A$28,0)),0))</f>
        <v/>
      </c>
      <c r="N29" s="23" t="str">
        <f aca="false">IF(COUNTA($A29:$J29)=0,"",$F29*IFERROR(INDEX(Settings!$E$14:$E$28,MATCH($B29,Settings!$A$14:$A$28,0)),0))</f>
        <v/>
      </c>
      <c r="O29" s="23" t="str">
        <f aca="false">IF(COUNTA($A29:$J29)=0,"",$D29*Settings!$B$5)</f>
        <v/>
      </c>
      <c r="P29" s="23" t="str">
        <f aca="false">IF(COUNTA($A29:$J29)=0,"",$G29*Settings!$B$6+$H29*Settings!$B$7)</f>
        <v/>
      </c>
      <c r="Q29" s="23" t="str">
        <f aca="false">IF(COUNTA($A29:$J29)=0,"",$L29*Settings!$B$8)</f>
        <v/>
      </c>
      <c r="R29" s="23" t="str">
        <f aca="false">IF(COUNTA($A29:$J29)=0,"",($P29+$Q29)*Settings!$B$9)</f>
        <v/>
      </c>
      <c r="S29" s="23" t="str">
        <f aca="false">IF(COUNTA($A29:$J29)=0,"",$C29+$J29+SUM($M29:$R29))</f>
        <v/>
      </c>
      <c r="T29" s="23" t="str">
        <f aca="false">IF(COUNTA($A29:$J29)=0,"",$L29-$S29)</f>
        <v/>
      </c>
      <c r="U29" s="24" t="str">
        <f aca="false">IF(COUNTA($A29:$J29)=0,"",IF($L29=0,0,$T29/$L29))</f>
        <v/>
      </c>
      <c r="V29" s="24" t="str">
        <f aca="false">IF(COUNTA($A29:$J29)=0,"",IF($D29=0,0,$E29/$D29))</f>
        <v/>
      </c>
      <c r="W29" s="24" t="str">
        <f aca="false">IF(COUNTA($A29:$J29)=0,"",IF($F29=0,0,$G29/$F29))</f>
        <v/>
      </c>
      <c r="X29" s="24" t="str">
        <f aca="false">IF(COUNTA($A29:$J29)=0,"",IF($F29=0,0,$H29/$F29))</f>
        <v/>
      </c>
      <c r="Y29" s="25" t="str">
        <f aca="false">IF(COUNTA($A29:$J29)=0,"",IF($C29=0,0,$L29/$C29))</f>
        <v/>
      </c>
      <c r="Z29" s="23" t="str">
        <f aca="false">IF(COUNTA($A29:$J29)=0,"",IF($G29=0,0,$C29/$G29))</f>
        <v/>
      </c>
      <c r="AA29" s="23" t="str">
        <f aca="false">IF(COUNTA($A29:$J29)=0,"",IF($G29=0,0,$T29/$G29))</f>
        <v/>
      </c>
      <c r="AB29" s="9" t="str">
        <f aca="false">IF(COUNTA($A29:$J29)=0,"",IF($B29="","Pick a product",IF($E29&gt;$D29,"Confirmed &gt; received",IF($F29&gt;$E29,"Dispatched &gt; confirmed",IF($G29+$H29&gt;$F29,"Delivered + returned &gt; dispatched","OK")))))</f>
        <v/>
      </c>
    </row>
    <row r="30" customFormat="false" ht="15" hidden="false" customHeight="false" outlineLevel="0" collapsed="false">
      <c r="A30" s="20"/>
      <c r="B30" s="14"/>
      <c r="C30" s="15"/>
      <c r="D30" s="21"/>
      <c r="E30" s="21"/>
      <c r="F30" s="21"/>
      <c r="G30" s="21"/>
      <c r="H30" s="21"/>
      <c r="I30" s="15"/>
      <c r="J30" s="15"/>
      <c r="K30" s="22" t="str">
        <f aca="false">IF(COUNTA($A30:$J30)=0,"",IF($I30&lt;&gt;"",$I30,IFERROR(INDEX(Settings!$B$14:$B$28,MATCH($B30,Settings!$A$14:$A$28,0)),0)))</f>
        <v/>
      </c>
      <c r="L30" s="23" t="str">
        <f aca="false">IF(COUNTA($A30:$J30)=0,"",$G30*($K30+IFERROR(INDEX(Settings!$C$14:$C$28,MATCH($B30,Settings!$A$14:$A$28,0)),0)))</f>
        <v/>
      </c>
      <c r="M30" s="23" t="str">
        <f aca="false">IF(COUNTA($A30:$J30)=0,"",($G30+$H30*Settings!$B$10)*IFERROR(INDEX(Settings!$D$14:$D$28,MATCH($B30,Settings!$A$14:$A$28,0)),0))</f>
        <v/>
      </c>
      <c r="N30" s="23" t="str">
        <f aca="false">IF(COUNTA($A30:$J30)=0,"",$F30*IFERROR(INDEX(Settings!$E$14:$E$28,MATCH($B30,Settings!$A$14:$A$28,0)),0))</f>
        <v/>
      </c>
      <c r="O30" s="23" t="str">
        <f aca="false">IF(COUNTA($A30:$J30)=0,"",$D30*Settings!$B$5)</f>
        <v/>
      </c>
      <c r="P30" s="23" t="str">
        <f aca="false">IF(COUNTA($A30:$J30)=0,"",$G30*Settings!$B$6+$H30*Settings!$B$7)</f>
        <v/>
      </c>
      <c r="Q30" s="23" t="str">
        <f aca="false">IF(COUNTA($A30:$J30)=0,"",$L30*Settings!$B$8)</f>
        <v/>
      </c>
      <c r="R30" s="23" t="str">
        <f aca="false">IF(COUNTA($A30:$J30)=0,"",($P30+$Q30)*Settings!$B$9)</f>
        <v/>
      </c>
      <c r="S30" s="23" t="str">
        <f aca="false">IF(COUNTA($A30:$J30)=0,"",$C30+$J30+SUM($M30:$R30))</f>
        <v/>
      </c>
      <c r="T30" s="23" t="str">
        <f aca="false">IF(COUNTA($A30:$J30)=0,"",$L30-$S30)</f>
        <v/>
      </c>
      <c r="U30" s="24" t="str">
        <f aca="false">IF(COUNTA($A30:$J30)=0,"",IF($L30=0,0,$T30/$L30))</f>
        <v/>
      </c>
      <c r="V30" s="24" t="str">
        <f aca="false">IF(COUNTA($A30:$J30)=0,"",IF($D30=0,0,$E30/$D30))</f>
        <v/>
      </c>
      <c r="W30" s="24" t="str">
        <f aca="false">IF(COUNTA($A30:$J30)=0,"",IF($F30=0,0,$G30/$F30))</f>
        <v/>
      </c>
      <c r="X30" s="24" t="str">
        <f aca="false">IF(COUNTA($A30:$J30)=0,"",IF($F30=0,0,$H30/$F30))</f>
        <v/>
      </c>
      <c r="Y30" s="25" t="str">
        <f aca="false">IF(COUNTA($A30:$J30)=0,"",IF($C30=0,0,$L30/$C30))</f>
        <v/>
      </c>
      <c r="Z30" s="23" t="str">
        <f aca="false">IF(COUNTA($A30:$J30)=0,"",IF($G30=0,0,$C30/$G30))</f>
        <v/>
      </c>
      <c r="AA30" s="23" t="str">
        <f aca="false">IF(COUNTA($A30:$J30)=0,"",IF($G30=0,0,$T30/$G30))</f>
        <v/>
      </c>
      <c r="AB30" s="9" t="str">
        <f aca="false">IF(COUNTA($A30:$J30)=0,"",IF($B30="","Pick a product",IF($E30&gt;$D30,"Confirmed &gt; received",IF($F30&gt;$E30,"Dispatched &gt; confirmed",IF($G30+$H30&gt;$F30,"Delivered + returned &gt; dispatched","OK")))))</f>
        <v/>
      </c>
    </row>
    <row r="31" customFormat="false" ht="15" hidden="false" customHeight="false" outlineLevel="0" collapsed="false">
      <c r="A31" s="20"/>
      <c r="B31" s="14"/>
      <c r="C31" s="15"/>
      <c r="D31" s="21"/>
      <c r="E31" s="21"/>
      <c r="F31" s="21"/>
      <c r="G31" s="21"/>
      <c r="H31" s="21"/>
      <c r="I31" s="15"/>
      <c r="J31" s="15"/>
      <c r="K31" s="22" t="str">
        <f aca="false">IF(COUNTA($A31:$J31)=0,"",IF($I31&lt;&gt;"",$I31,IFERROR(INDEX(Settings!$B$14:$B$28,MATCH($B31,Settings!$A$14:$A$28,0)),0)))</f>
        <v/>
      </c>
      <c r="L31" s="23" t="str">
        <f aca="false">IF(COUNTA($A31:$J31)=0,"",$G31*($K31+IFERROR(INDEX(Settings!$C$14:$C$28,MATCH($B31,Settings!$A$14:$A$28,0)),0)))</f>
        <v/>
      </c>
      <c r="M31" s="23" t="str">
        <f aca="false">IF(COUNTA($A31:$J31)=0,"",($G31+$H31*Settings!$B$10)*IFERROR(INDEX(Settings!$D$14:$D$28,MATCH($B31,Settings!$A$14:$A$28,0)),0))</f>
        <v/>
      </c>
      <c r="N31" s="23" t="str">
        <f aca="false">IF(COUNTA($A31:$J31)=0,"",$F31*IFERROR(INDEX(Settings!$E$14:$E$28,MATCH($B31,Settings!$A$14:$A$28,0)),0))</f>
        <v/>
      </c>
      <c r="O31" s="23" t="str">
        <f aca="false">IF(COUNTA($A31:$J31)=0,"",$D31*Settings!$B$5)</f>
        <v/>
      </c>
      <c r="P31" s="23" t="str">
        <f aca="false">IF(COUNTA($A31:$J31)=0,"",$G31*Settings!$B$6+$H31*Settings!$B$7)</f>
        <v/>
      </c>
      <c r="Q31" s="23" t="str">
        <f aca="false">IF(COUNTA($A31:$J31)=0,"",$L31*Settings!$B$8)</f>
        <v/>
      </c>
      <c r="R31" s="23" t="str">
        <f aca="false">IF(COUNTA($A31:$J31)=0,"",($P31+$Q31)*Settings!$B$9)</f>
        <v/>
      </c>
      <c r="S31" s="23" t="str">
        <f aca="false">IF(COUNTA($A31:$J31)=0,"",$C31+$J31+SUM($M31:$R31))</f>
        <v/>
      </c>
      <c r="T31" s="23" t="str">
        <f aca="false">IF(COUNTA($A31:$J31)=0,"",$L31-$S31)</f>
        <v/>
      </c>
      <c r="U31" s="24" t="str">
        <f aca="false">IF(COUNTA($A31:$J31)=0,"",IF($L31=0,0,$T31/$L31))</f>
        <v/>
      </c>
      <c r="V31" s="24" t="str">
        <f aca="false">IF(COUNTA($A31:$J31)=0,"",IF($D31=0,0,$E31/$D31))</f>
        <v/>
      </c>
      <c r="W31" s="24" t="str">
        <f aca="false">IF(COUNTA($A31:$J31)=0,"",IF($F31=0,0,$G31/$F31))</f>
        <v/>
      </c>
      <c r="X31" s="24" t="str">
        <f aca="false">IF(COUNTA($A31:$J31)=0,"",IF($F31=0,0,$H31/$F31))</f>
        <v/>
      </c>
      <c r="Y31" s="25" t="str">
        <f aca="false">IF(COUNTA($A31:$J31)=0,"",IF($C31=0,0,$L31/$C31))</f>
        <v/>
      </c>
      <c r="Z31" s="23" t="str">
        <f aca="false">IF(COUNTA($A31:$J31)=0,"",IF($G31=0,0,$C31/$G31))</f>
        <v/>
      </c>
      <c r="AA31" s="23" t="str">
        <f aca="false">IF(COUNTA($A31:$J31)=0,"",IF($G31=0,0,$T31/$G31))</f>
        <v/>
      </c>
      <c r="AB31" s="9" t="str">
        <f aca="false">IF(COUNTA($A31:$J31)=0,"",IF($B31="","Pick a product",IF($E31&gt;$D31,"Confirmed &gt; received",IF($F31&gt;$E31,"Dispatched &gt; confirmed",IF($G31+$H31&gt;$F31,"Delivered + returned &gt; dispatched","OK")))))</f>
        <v/>
      </c>
    </row>
    <row r="32" customFormat="false" ht="15" hidden="false" customHeight="false" outlineLevel="0" collapsed="false">
      <c r="A32" s="20"/>
      <c r="B32" s="14"/>
      <c r="C32" s="15"/>
      <c r="D32" s="21"/>
      <c r="E32" s="21"/>
      <c r="F32" s="21"/>
      <c r="G32" s="21"/>
      <c r="H32" s="21"/>
      <c r="I32" s="15"/>
      <c r="J32" s="15"/>
      <c r="K32" s="22" t="str">
        <f aca="false">IF(COUNTA($A32:$J32)=0,"",IF($I32&lt;&gt;"",$I32,IFERROR(INDEX(Settings!$B$14:$B$28,MATCH($B32,Settings!$A$14:$A$28,0)),0)))</f>
        <v/>
      </c>
      <c r="L32" s="23" t="str">
        <f aca="false">IF(COUNTA($A32:$J32)=0,"",$G32*($K32+IFERROR(INDEX(Settings!$C$14:$C$28,MATCH($B32,Settings!$A$14:$A$28,0)),0)))</f>
        <v/>
      </c>
      <c r="M32" s="23" t="str">
        <f aca="false">IF(COUNTA($A32:$J32)=0,"",($G32+$H32*Settings!$B$10)*IFERROR(INDEX(Settings!$D$14:$D$28,MATCH($B32,Settings!$A$14:$A$28,0)),0))</f>
        <v/>
      </c>
      <c r="N32" s="23" t="str">
        <f aca="false">IF(COUNTA($A32:$J32)=0,"",$F32*IFERROR(INDEX(Settings!$E$14:$E$28,MATCH($B32,Settings!$A$14:$A$28,0)),0))</f>
        <v/>
      </c>
      <c r="O32" s="23" t="str">
        <f aca="false">IF(COUNTA($A32:$J32)=0,"",$D32*Settings!$B$5)</f>
        <v/>
      </c>
      <c r="P32" s="23" t="str">
        <f aca="false">IF(COUNTA($A32:$J32)=0,"",$G32*Settings!$B$6+$H32*Settings!$B$7)</f>
        <v/>
      </c>
      <c r="Q32" s="23" t="str">
        <f aca="false">IF(COUNTA($A32:$J32)=0,"",$L32*Settings!$B$8)</f>
        <v/>
      </c>
      <c r="R32" s="23" t="str">
        <f aca="false">IF(COUNTA($A32:$J32)=0,"",($P32+$Q32)*Settings!$B$9)</f>
        <v/>
      </c>
      <c r="S32" s="23" t="str">
        <f aca="false">IF(COUNTA($A32:$J32)=0,"",$C32+$J32+SUM($M32:$R32))</f>
        <v/>
      </c>
      <c r="T32" s="23" t="str">
        <f aca="false">IF(COUNTA($A32:$J32)=0,"",$L32-$S32)</f>
        <v/>
      </c>
      <c r="U32" s="24" t="str">
        <f aca="false">IF(COUNTA($A32:$J32)=0,"",IF($L32=0,0,$T32/$L32))</f>
        <v/>
      </c>
      <c r="V32" s="24" t="str">
        <f aca="false">IF(COUNTA($A32:$J32)=0,"",IF($D32=0,0,$E32/$D32))</f>
        <v/>
      </c>
      <c r="W32" s="24" t="str">
        <f aca="false">IF(COUNTA($A32:$J32)=0,"",IF($F32=0,0,$G32/$F32))</f>
        <v/>
      </c>
      <c r="X32" s="24" t="str">
        <f aca="false">IF(COUNTA($A32:$J32)=0,"",IF($F32=0,0,$H32/$F32))</f>
        <v/>
      </c>
      <c r="Y32" s="25" t="str">
        <f aca="false">IF(COUNTA($A32:$J32)=0,"",IF($C32=0,0,$L32/$C32))</f>
        <v/>
      </c>
      <c r="Z32" s="23" t="str">
        <f aca="false">IF(COUNTA($A32:$J32)=0,"",IF($G32=0,0,$C32/$G32))</f>
        <v/>
      </c>
      <c r="AA32" s="23" t="str">
        <f aca="false">IF(COUNTA($A32:$J32)=0,"",IF($G32=0,0,$T32/$G32))</f>
        <v/>
      </c>
      <c r="AB32" s="9" t="str">
        <f aca="false">IF(COUNTA($A32:$J32)=0,"",IF($B32="","Pick a product",IF($E32&gt;$D32,"Confirmed &gt; received",IF($F32&gt;$E32,"Dispatched &gt; confirmed",IF($G32+$H32&gt;$F32,"Delivered + returned &gt; dispatched","OK")))))</f>
        <v/>
      </c>
    </row>
    <row r="33" customFormat="false" ht="15" hidden="false" customHeight="false" outlineLevel="0" collapsed="false">
      <c r="A33" s="20"/>
      <c r="B33" s="14"/>
      <c r="C33" s="15"/>
      <c r="D33" s="21"/>
      <c r="E33" s="21"/>
      <c r="F33" s="21"/>
      <c r="G33" s="21"/>
      <c r="H33" s="21"/>
      <c r="I33" s="15"/>
      <c r="J33" s="15"/>
      <c r="K33" s="22" t="str">
        <f aca="false">IF(COUNTA($A33:$J33)=0,"",IF($I33&lt;&gt;"",$I33,IFERROR(INDEX(Settings!$B$14:$B$28,MATCH($B33,Settings!$A$14:$A$28,0)),0)))</f>
        <v/>
      </c>
      <c r="L33" s="23" t="str">
        <f aca="false">IF(COUNTA($A33:$J33)=0,"",$G33*($K33+IFERROR(INDEX(Settings!$C$14:$C$28,MATCH($B33,Settings!$A$14:$A$28,0)),0)))</f>
        <v/>
      </c>
      <c r="M33" s="23" t="str">
        <f aca="false">IF(COUNTA($A33:$J33)=0,"",($G33+$H33*Settings!$B$10)*IFERROR(INDEX(Settings!$D$14:$D$28,MATCH($B33,Settings!$A$14:$A$28,0)),0))</f>
        <v/>
      </c>
      <c r="N33" s="23" t="str">
        <f aca="false">IF(COUNTA($A33:$J33)=0,"",$F33*IFERROR(INDEX(Settings!$E$14:$E$28,MATCH($B33,Settings!$A$14:$A$28,0)),0))</f>
        <v/>
      </c>
      <c r="O33" s="23" t="str">
        <f aca="false">IF(COUNTA($A33:$J33)=0,"",$D33*Settings!$B$5)</f>
        <v/>
      </c>
      <c r="P33" s="23" t="str">
        <f aca="false">IF(COUNTA($A33:$J33)=0,"",$G33*Settings!$B$6+$H33*Settings!$B$7)</f>
        <v/>
      </c>
      <c r="Q33" s="23" t="str">
        <f aca="false">IF(COUNTA($A33:$J33)=0,"",$L33*Settings!$B$8)</f>
        <v/>
      </c>
      <c r="R33" s="23" t="str">
        <f aca="false">IF(COUNTA($A33:$J33)=0,"",($P33+$Q33)*Settings!$B$9)</f>
        <v/>
      </c>
      <c r="S33" s="23" t="str">
        <f aca="false">IF(COUNTA($A33:$J33)=0,"",$C33+$J33+SUM($M33:$R33))</f>
        <v/>
      </c>
      <c r="T33" s="23" t="str">
        <f aca="false">IF(COUNTA($A33:$J33)=0,"",$L33-$S33)</f>
        <v/>
      </c>
      <c r="U33" s="24" t="str">
        <f aca="false">IF(COUNTA($A33:$J33)=0,"",IF($L33=0,0,$T33/$L33))</f>
        <v/>
      </c>
      <c r="V33" s="24" t="str">
        <f aca="false">IF(COUNTA($A33:$J33)=0,"",IF($D33=0,0,$E33/$D33))</f>
        <v/>
      </c>
      <c r="W33" s="24" t="str">
        <f aca="false">IF(COUNTA($A33:$J33)=0,"",IF($F33=0,0,$G33/$F33))</f>
        <v/>
      </c>
      <c r="X33" s="24" t="str">
        <f aca="false">IF(COUNTA($A33:$J33)=0,"",IF($F33=0,0,$H33/$F33))</f>
        <v/>
      </c>
      <c r="Y33" s="25" t="str">
        <f aca="false">IF(COUNTA($A33:$J33)=0,"",IF($C33=0,0,$L33/$C33))</f>
        <v/>
      </c>
      <c r="Z33" s="23" t="str">
        <f aca="false">IF(COUNTA($A33:$J33)=0,"",IF($G33=0,0,$C33/$G33))</f>
        <v/>
      </c>
      <c r="AA33" s="23" t="str">
        <f aca="false">IF(COUNTA($A33:$J33)=0,"",IF($G33=0,0,$T33/$G33))</f>
        <v/>
      </c>
      <c r="AB33" s="9" t="str">
        <f aca="false">IF(COUNTA($A33:$J33)=0,"",IF($B33="","Pick a product",IF($E33&gt;$D33,"Confirmed &gt; received",IF($F33&gt;$E33,"Dispatched &gt; confirmed",IF($G33+$H33&gt;$F33,"Delivered + returned &gt; dispatched","OK")))))</f>
        <v/>
      </c>
    </row>
    <row r="34" customFormat="false" ht="15" hidden="false" customHeight="false" outlineLevel="0" collapsed="false">
      <c r="A34" s="20"/>
      <c r="B34" s="14"/>
      <c r="C34" s="15"/>
      <c r="D34" s="21"/>
      <c r="E34" s="21"/>
      <c r="F34" s="21"/>
      <c r="G34" s="21"/>
      <c r="H34" s="21"/>
      <c r="I34" s="15"/>
      <c r="J34" s="15"/>
      <c r="K34" s="22" t="str">
        <f aca="false">IF(COUNTA($A34:$J34)=0,"",IF($I34&lt;&gt;"",$I34,IFERROR(INDEX(Settings!$B$14:$B$28,MATCH($B34,Settings!$A$14:$A$28,0)),0)))</f>
        <v/>
      </c>
      <c r="L34" s="23" t="str">
        <f aca="false">IF(COUNTA($A34:$J34)=0,"",$G34*($K34+IFERROR(INDEX(Settings!$C$14:$C$28,MATCH($B34,Settings!$A$14:$A$28,0)),0)))</f>
        <v/>
      </c>
      <c r="M34" s="23" t="str">
        <f aca="false">IF(COUNTA($A34:$J34)=0,"",($G34+$H34*Settings!$B$10)*IFERROR(INDEX(Settings!$D$14:$D$28,MATCH($B34,Settings!$A$14:$A$28,0)),0))</f>
        <v/>
      </c>
      <c r="N34" s="23" t="str">
        <f aca="false">IF(COUNTA($A34:$J34)=0,"",$F34*IFERROR(INDEX(Settings!$E$14:$E$28,MATCH($B34,Settings!$A$14:$A$28,0)),0))</f>
        <v/>
      </c>
      <c r="O34" s="23" t="str">
        <f aca="false">IF(COUNTA($A34:$J34)=0,"",$D34*Settings!$B$5)</f>
        <v/>
      </c>
      <c r="P34" s="23" t="str">
        <f aca="false">IF(COUNTA($A34:$J34)=0,"",$G34*Settings!$B$6+$H34*Settings!$B$7)</f>
        <v/>
      </c>
      <c r="Q34" s="23" t="str">
        <f aca="false">IF(COUNTA($A34:$J34)=0,"",$L34*Settings!$B$8)</f>
        <v/>
      </c>
      <c r="R34" s="23" t="str">
        <f aca="false">IF(COUNTA($A34:$J34)=0,"",($P34+$Q34)*Settings!$B$9)</f>
        <v/>
      </c>
      <c r="S34" s="23" t="str">
        <f aca="false">IF(COUNTA($A34:$J34)=0,"",$C34+$J34+SUM($M34:$R34))</f>
        <v/>
      </c>
      <c r="T34" s="23" t="str">
        <f aca="false">IF(COUNTA($A34:$J34)=0,"",$L34-$S34)</f>
        <v/>
      </c>
      <c r="U34" s="24" t="str">
        <f aca="false">IF(COUNTA($A34:$J34)=0,"",IF($L34=0,0,$T34/$L34))</f>
        <v/>
      </c>
      <c r="V34" s="24" t="str">
        <f aca="false">IF(COUNTA($A34:$J34)=0,"",IF($D34=0,0,$E34/$D34))</f>
        <v/>
      </c>
      <c r="W34" s="24" t="str">
        <f aca="false">IF(COUNTA($A34:$J34)=0,"",IF($F34=0,0,$G34/$F34))</f>
        <v/>
      </c>
      <c r="X34" s="24" t="str">
        <f aca="false">IF(COUNTA($A34:$J34)=0,"",IF($F34=0,0,$H34/$F34))</f>
        <v/>
      </c>
      <c r="Y34" s="25" t="str">
        <f aca="false">IF(COUNTA($A34:$J34)=0,"",IF($C34=0,0,$L34/$C34))</f>
        <v/>
      </c>
      <c r="Z34" s="23" t="str">
        <f aca="false">IF(COUNTA($A34:$J34)=0,"",IF($G34=0,0,$C34/$G34))</f>
        <v/>
      </c>
      <c r="AA34" s="23" t="str">
        <f aca="false">IF(COUNTA($A34:$J34)=0,"",IF($G34=0,0,$T34/$G34))</f>
        <v/>
      </c>
      <c r="AB34" s="9" t="str">
        <f aca="false">IF(COUNTA($A34:$J34)=0,"",IF($B34="","Pick a product",IF($E34&gt;$D34,"Confirmed &gt; received",IF($F34&gt;$E34,"Dispatched &gt; confirmed",IF($G34+$H34&gt;$F34,"Delivered + returned &gt; dispatched","OK")))))</f>
        <v/>
      </c>
    </row>
    <row r="35" customFormat="false" ht="15" hidden="false" customHeight="false" outlineLevel="0" collapsed="false">
      <c r="A35" s="20"/>
      <c r="B35" s="14"/>
      <c r="C35" s="15"/>
      <c r="D35" s="21"/>
      <c r="E35" s="21"/>
      <c r="F35" s="21"/>
      <c r="G35" s="21"/>
      <c r="H35" s="21"/>
      <c r="I35" s="15"/>
      <c r="J35" s="15"/>
      <c r="K35" s="22" t="str">
        <f aca="false">IF(COUNTA($A35:$J35)=0,"",IF($I35&lt;&gt;"",$I35,IFERROR(INDEX(Settings!$B$14:$B$28,MATCH($B35,Settings!$A$14:$A$28,0)),0)))</f>
        <v/>
      </c>
      <c r="L35" s="23" t="str">
        <f aca="false">IF(COUNTA($A35:$J35)=0,"",$G35*($K35+IFERROR(INDEX(Settings!$C$14:$C$28,MATCH($B35,Settings!$A$14:$A$28,0)),0)))</f>
        <v/>
      </c>
      <c r="M35" s="23" t="str">
        <f aca="false">IF(COUNTA($A35:$J35)=0,"",($G35+$H35*Settings!$B$10)*IFERROR(INDEX(Settings!$D$14:$D$28,MATCH($B35,Settings!$A$14:$A$28,0)),0))</f>
        <v/>
      </c>
      <c r="N35" s="23" t="str">
        <f aca="false">IF(COUNTA($A35:$J35)=0,"",$F35*IFERROR(INDEX(Settings!$E$14:$E$28,MATCH($B35,Settings!$A$14:$A$28,0)),0))</f>
        <v/>
      </c>
      <c r="O35" s="23" t="str">
        <f aca="false">IF(COUNTA($A35:$J35)=0,"",$D35*Settings!$B$5)</f>
        <v/>
      </c>
      <c r="P35" s="23" t="str">
        <f aca="false">IF(COUNTA($A35:$J35)=0,"",$G35*Settings!$B$6+$H35*Settings!$B$7)</f>
        <v/>
      </c>
      <c r="Q35" s="23" t="str">
        <f aca="false">IF(COUNTA($A35:$J35)=0,"",$L35*Settings!$B$8)</f>
        <v/>
      </c>
      <c r="R35" s="23" t="str">
        <f aca="false">IF(COUNTA($A35:$J35)=0,"",($P35+$Q35)*Settings!$B$9)</f>
        <v/>
      </c>
      <c r="S35" s="23" t="str">
        <f aca="false">IF(COUNTA($A35:$J35)=0,"",$C35+$J35+SUM($M35:$R35))</f>
        <v/>
      </c>
      <c r="T35" s="23" t="str">
        <f aca="false">IF(COUNTA($A35:$J35)=0,"",$L35-$S35)</f>
        <v/>
      </c>
      <c r="U35" s="24" t="str">
        <f aca="false">IF(COUNTA($A35:$J35)=0,"",IF($L35=0,0,$T35/$L35))</f>
        <v/>
      </c>
      <c r="V35" s="24" t="str">
        <f aca="false">IF(COUNTA($A35:$J35)=0,"",IF($D35=0,0,$E35/$D35))</f>
        <v/>
      </c>
      <c r="W35" s="24" t="str">
        <f aca="false">IF(COUNTA($A35:$J35)=0,"",IF($F35=0,0,$G35/$F35))</f>
        <v/>
      </c>
      <c r="X35" s="24" t="str">
        <f aca="false">IF(COUNTA($A35:$J35)=0,"",IF($F35=0,0,$H35/$F35))</f>
        <v/>
      </c>
      <c r="Y35" s="25" t="str">
        <f aca="false">IF(COUNTA($A35:$J35)=0,"",IF($C35=0,0,$L35/$C35))</f>
        <v/>
      </c>
      <c r="Z35" s="23" t="str">
        <f aca="false">IF(COUNTA($A35:$J35)=0,"",IF($G35=0,0,$C35/$G35))</f>
        <v/>
      </c>
      <c r="AA35" s="23" t="str">
        <f aca="false">IF(COUNTA($A35:$J35)=0,"",IF($G35=0,0,$T35/$G35))</f>
        <v/>
      </c>
      <c r="AB35" s="9" t="str">
        <f aca="false">IF(COUNTA($A35:$J35)=0,"",IF($B35="","Pick a product",IF($E35&gt;$D35,"Confirmed &gt; received",IF($F35&gt;$E35,"Dispatched &gt; confirmed",IF($G35+$H35&gt;$F35,"Delivered + returned &gt; dispatched","OK")))))</f>
        <v/>
      </c>
    </row>
    <row r="36" customFormat="false" ht="15" hidden="false" customHeight="false" outlineLevel="0" collapsed="false">
      <c r="A36" s="20"/>
      <c r="B36" s="14"/>
      <c r="C36" s="15"/>
      <c r="D36" s="21"/>
      <c r="E36" s="21"/>
      <c r="F36" s="21"/>
      <c r="G36" s="21"/>
      <c r="H36" s="21"/>
      <c r="I36" s="15"/>
      <c r="J36" s="15"/>
      <c r="K36" s="22" t="str">
        <f aca="false">IF(COUNTA($A36:$J36)=0,"",IF($I36&lt;&gt;"",$I36,IFERROR(INDEX(Settings!$B$14:$B$28,MATCH($B36,Settings!$A$14:$A$28,0)),0)))</f>
        <v/>
      </c>
      <c r="L36" s="23" t="str">
        <f aca="false">IF(COUNTA($A36:$J36)=0,"",$G36*($K36+IFERROR(INDEX(Settings!$C$14:$C$28,MATCH($B36,Settings!$A$14:$A$28,0)),0)))</f>
        <v/>
      </c>
      <c r="M36" s="23" t="str">
        <f aca="false">IF(COUNTA($A36:$J36)=0,"",($G36+$H36*Settings!$B$10)*IFERROR(INDEX(Settings!$D$14:$D$28,MATCH($B36,Settings!$A$14:$A$28,0)),0))</f>
        <v/>
      </c>
      <c r="N36" s="23" t="str">
        <f aca="false">IF(COUNTA($A36:$J36)=0,"",$F36*IFERROR(INDEX(Settings!$E$14:$E$28,MATCH($B36,Settings!$A$14:$A$28,0)),0))</f>
        <v/>
      </c>
      <c r="O36" s="23" t="str">
        <f aca="false">IF(COUNTA($A36:$J36)=0,"",$D36*Settings!$B$5)</f>
        <v/>
      </c>
      <c r="P36" s="23" t="str">
        <f aca="false">IF(COUNTA($A36:$J36)=0,"",$G36*Settings!$B$6+$H36*Settings!$B$7)</f>
        <v/>
      </c>
      <c r="Q36" s="23" t="str">
        <f aca="false">IF(COUNTA($A36:$J36)=0,"",$L36*Settings!$B$8)</f>
        <v/>
      </c>
      <c r="R36" s="23" t="str">
        <f aca="false">IF(COUNTA($A36:$J36)=0,"",($P36+$Q36)*Settings!$B$9)</f>
        <v/>
      </c>
      <c r="S36" s="23" t="str">
        <f aca="false">IF(COUNTA($A36:$J36)=0,"",$C36+$J36+SUM($M36:$R36))</f>
        <v/>
      </c>
      <c r="T36" s="23" t="str">
        <f aca="false">IF(COUNTA($A36:$J36)=0,"",$L36-$S36)</f>
        <v/>
      </c>
      <c r="U36" s="24" t="str">
        <f aca="false">IF(COUNTA($A36:$J36)=0,"",IF($L36=0,0,$T36/$L36))</f>
        <v/>
      </c>
      <c r="V36" s="24" t="str">
        <f aca="false">IF(COUNTA($A36:$J36)=0,"",IF($D36=0,0,$E36/$D36))</f>
        <v/>
      </c>
      <c r="W36" s="24" t="str">
        <f aca="false">IF(COUNTA($A36:$J36)=0,"",IF($F36=0,0,$G36/$F36))</f>
        <v/>
      </c>
      <c r="X36" s="24" t="str">
        <f aca="false">IF(COUNTA($A36:$J36)=0,"",IF($F36=0,0,$H36/$F36))</f>
        <v/>
      </c>
      <c r="Y36" s="25" t="str">
        <f aca="false">IF(COUNTA($A36:$J36)=0,"",IF($C36=0,0,$L36/$C36))</f>
        <v/>
      </c>
      <c r="Z36" s="23" t="str">
        <f aca="false">IF(COUNTA($A36:$J36)=0,"",IF($G36=0,0,$C36/$G36))</f>
        <v/>
      </c>
      <c r="AA36" s="23" t="str">
        <f aca="false">IF(COUNTA($A36:$J36)=0,"",IF($G36=0,0,$T36/$G36))</f>
        <v/>
      </c>
      <c r="AB36" s="9" t="str">
        <f aca="false">IF(COUNTA($A36:$J36)=0,"",IF($B36="","Pick a product",IF($E36&gt;$D36,"Confirmed &gt; received",IF($F36&gt;$E36,"Dispatched &gt; confirmed",IF($G36+$H36&gt;$F36,"Delivered + returned &gt; dispatched","OK")))))</f>
        <v/>
      </c>
    </row>
    <row r="37" customFormat="false" ht="15" hidden="false" customHeight="false" outlineLevel="0" collapsed="false">
      <c r="A37" s="20"/>
      <c r="B37" s="14"/>
      <c r="C37" s="15"/>
      <c r="D37" s="21"/>
      <c r="E37" s="21"/>
      <c r="F37" s="21"/>
      <c r="G37" s="21"/>
      <c r="H37" s="21"/>
      <c r="I37" s="15"/>
      <c r="J37" s="15"/>
      <c r="K37" s="22" t="str">
        <f aca="false">IF(COUNTA($A37:$J37)=0,"",IF($I37&lt;&gt;"",$I37,IFERROR(INDEX(Settings!$B$14:$B$28,MATCH($B37,Settings!$A$14:$A$28,0)),0)))</f>
        <v/>
      </c>
      <c r="L37" s="23" t="str">
        <f aca="false">IF(COUNTA($A37:$J37)=0,"",$G37*($K37+IFERROR(INDEX(Settings!$C$14:$C$28,MATCH($B37,Settings!$A$14:$A$28,0)),0)))</f>
        <v/>
      </c>
      <c r="M37" s="23" t="str">
        <f aca="false">IF(COUNTA($A37:$J37)=0,"",($G37+$H37*Settings!$B$10)*IFERROR(INDEX(Settings!$D$14:$D$28,MATCH($B37,Settings!$A$14:$A$28,0)),0))</f>
        <v/>
      </c>
      <c r="N37" s="23" t="str">
        <f aca="false">IF(COUNTA($A37:$J37)=0,"",$F37*IFERROR(INDEX(Settings!$E$14:$E$28,MATCH($B37,Settings!$A$14:$A$28,0)),0))</f>
        <v/>
      </c>
      <c r="O37" s="23" t="str">
        <f aca="false">IF(COUNTA($A37:$J37)=0,"",$D37*Settings!$B$5)</f>
        <v/>
      </c>
      <c r="P37" s="23" t="str">
        <f aca="false">IF(COUNTA($A37:$J37)=0,"",$G37*Settings!$B$6+$H37*Settings!$B$7)</f>
        <v/>
      </c>
      <c r="Q37" s="23" t="str">
        <f aca="false">IF(COUNTA($A37:$J37)=0,"",$L37*Settings!$B$8)</f>
        <v/>
      </c>
      <c r="R37" s="23" t="str">
        <f aca="false">IF(COUNTA($A37:$J37)=0,"",($P37+$Q37)*Settings!$B$9)</f>
        <v/>
      </c>
      <c r="S37" s="23" t="str">
        <f aca="false">IF(COUNTA($A37:$J37)=0,"",$C37+$J37+SUM($M37:$R37))</f>
        <v/>
      </c>
      <c r="T37" s="23" t="str">
        <f aca="false">IF(COUNTA($A37:$J37)=0,"",$L37-$S37)</f>
        <v/>
      </c>
      <c r="U37" s="24" t="str">
        <f aca="false">IF(COUNTA($A37:$J37)=0,"",IF($L37=0,0,$T37/$L37))</f>
        <v/>
      </c>
      <c r="V37" s="24" t="str">
        <f aca="false">IF(COUNTA($A37:$J37)=0,"",IF($D37=0,0,$E37/$D37))</f>
        <v/>
      </c>
      <c r="W37" s="24" t="str">
        <f aca="false">IF(COUNTA($A37:$J37)=0,"",IF($F37=0,0,$G37/$F37))</f>
        <v/>
      </c>
      <c r="X37" s="24" t="str">
        <f aca="false">IF(COUNTA($A37:$J37)=0,"",IF($F37=0,0,$H37/$F37))</f>
        <v/>
      </c>
      <c r="Y37" s="25" t="str">
        <f aca="false">IF(COUNTA($A37:$J37)=0,"",IF($C37=0,0,$L37/$C37))</f>
        <v/>
      </c>
      <c r="Z37" s="23" t="str">
        <f aca="false">IF(COUNTA($A37:$J37)=0,"",IF($G37=0,0,$C37/$G37))</f>
        <v/>
      </c>
      <c r="AA37" s="23" t="str">
        <f aca="false">IF(COUNTA($A37:$J37)=0,"",IF($G37=0,0,$T37/$G37))</f>
        <v/>
      </c>
      <c r="AB37" s="9" t="str">
        <f aca="false">IF(COUNTA($A37:$J37)=0,"",IF($B37="","Pick a product",IF($E37&gt;$D37,"Confirmed &gt; received",IF($F37&gt;$E37,"Dispatched &gt; confirmed",IF($G37+$H37&gt;$F37,"Delivered + returned &gt; dispatched","OK")))))</f>
        <v/>
      </c>
    </row>
    <row r="38" customFormat="false" ht="15" hidden="false" customHeight="false" outlineLevel="0" collapsed="false">
      <c r="A38" s="20"/>
      <c r="B38" s="14"/>
      <c r="C38" s="15"/>
      <c r="D38" s="21"/>
      <c r="E38" s="21"/>
      <c r="F38" s="21"/>
      <c r="G38" s="21"/>
      <c r="H38" s="21"/>
      <c r="I38" s="15"/>
      <c r="J38" s="15"/>
      <c r="K38" s="22" t="str">
        <f aca="false">IF(COUNTA($A38:$J38)=0,"",IF($I38&lt;&gt;"",$I38,IFERROR(INDEX(Settings!$B$14:$B$28,MATCH($B38,Settings!$A$14:$A$28,0)),0)))</f>
        <v/>
      </c>
      <c r="L38" s="23" t="str">
        <f aca="false">IF(COUNTA($A38:$J38)=0,"",$G38*($K38+IFERROR(INDEX(Settings!$C$14:$C$28,MATCH($B38,Settings!$A$14:$A$28,0)),0)))</f>
        <v/>
      </c>
      <c r="M38" s="23" t="str">
        <f aca="false">IF(COUNTA($A38:$J38)=0,"",($G38+$H38*Settings!$B$10)*IFERROR(INDEX(Settings!$D$14:$D$28,MATCH($B38,Settings!$A$14:$A$28,0)),0))</f>
        <v/>
      </c>
      <c r="N38" s="23" t="str">
        <f aca="false">IF(COUNTA($A38:$J38)=0,"",$F38*IFERROR(INDEX(Settings!$E$14:$E$28,MATCH($B38,Settings!$A$14:$A$28,0)),0))</f>
        <v/>
      </c>
      <c r="O38" s="23" t="str">
        <f aca="false">IF(COUNTA($A38:$J38)=0,"",$D38*Settings!$B$5)</f>
        <v/>
      </c>
      <c r="P38" s="23" t="str">
        <f aca="false">IF(COUNTA($A38:$J38)=0,"",$G38*Settings!$B$6+$H38*Settings!$B$7)</f>
        <v/>
      </c>
      <c r="Q38" s="23" t="str">
        <f aca="false">IF(COUNTA($A38:$J38)=0,"",$L38*Settings!$B$8)</f>
        <v/>
      </c>
      <c r="R38" s="23" t="str">
        <f aca="false">IF(COUNTA($A38:$J38)=0,"",($P38+$Q38)*Settings!$B$9)</f>
        <v/>
      </c>
      <c r="S38" s="23" t="str">
        <f aca="false">IF(COUNTA($A38:$J38)=0,"",$C38+$J38+SUM($M38:$R38))</f>
        <v/>
      </c>
      <c r="T38" s="23" t="str">
        <f aca="false">IF(COUNTA($A38:$J38)=0,"",$L38-$S38)</f>
        <v/>
      </c>
      <c r="U38" s="24" t="str">
        <f aca="false">IF(COUNTA($A38:$J38)=0,"",IF($L38=0,0,$T38/$L38))</f>
        <v/>
      </c>
      <c r="V38" s="24" t="str">
        <f aca="false">IF(COUNTA($A38:$J38)=0,"",IF($D38=0,0,$E38/$D38))</f>
        <v/>
      </c>
      <c r="W38" s="24" t="str">
        <f aca="false">IF(COUNTA($A38:$J38)=0,"",IF($F38=0,0,$G38/$F38))</f>
        <v/>
      </c>
      <c r="X38" s="24" t="str">
        <f aca="false">IF(COUNTA($A38:$J38)=0,"",IF($F38=0,0,$H38/$F38))</f>
        <v/>
      </c>
      <c r="Y38" s="25" t="str">
        <f aca="false">IF(COUNTA($A38:$J38)=0,"",IF($C38=0,0,$L38/$C38))</f>
        <v/>
      </c>
      <c r="Z38" s="23" t="str">
        <f aca="false">IF(COUNTA($A38:$J38)=0,"",IF($G38=0,0,$C38/$G38))</f>
        <v/>
      </c>
      <c r="AA38" s="23" t="str">
        <f aca="false">IF(COUNTA($A38:$J38)=0,"",IF($G38=0,0,$T38/$G38))</f>
        <v/>
      </c>
      <c r="AB38" s="9" t="str">
        <f aca="false">IF(COUNTA($A38:$J38)=0,"",IF($B38="","Pick a product",IF($E38&gt;$D38,"Confirmed &gt; received",IF($F38&gt;$E38,"Dispatched &gt; confirmed",IF($G38+$H38&gt;$F38,"Delivered + returned &gt; dispatched","OK")))))</f>
        <v/>
      </c>
    </row>
    <row r="39" customFormat="false" ht="15" hidden="false" customHeight="false" outlineLevel="0" collapsed="false">
      <c r="A39" s="20"/>
      <c r="B39" s="14"/>
      <c r="C39" s="15"/>
      <c r="D39" s="21"/>
      <c r="E39" s="21"/>
      <c r="F39" s="21"/>
      <c r="G39" s="21"/>
      <c r="H39" s="21"/>
      <c r="I39" s="15"/>
      <c r="J39" s="15"/>
      <c r="K39" s="22" t="str">
        <f aca="false">IF(COUNTA($A39:$J39)=0,"",IF($I39&lt;&gt;"",$I39,IFERROR(INDEX(Settings!$B$14:$B$28,MATCH($B39,Settings!$A$14:$A$28,0)),0)))</f>
        <v/>
      </c>
      <c r="L39" s="23" t="str">
        <f aca="false">IF(COUNTA($A39:$J39)=0,"",$G39*($K39+IFERROR(INDEX(Settings!$C$14:$C$28,MATCH($B39,Settings!$A$14:$A$28,0)),0)))</f>
        <v/>
      </c>
      <c r="M39" s="23" t="str">
        <f aca="false">IF(COUNTA($A39:$J39)=0,"",($G39+$H39*Settings!$B$10)*IFERROR(INDEX(Settings!$D$14:$D$28,MATCH($B39,Settings!$A$14:$A$28,0)),0))</f>
        <v/>
      </c>
      <c r="N39" s="23" t="str">
        <f aca="false">IF(COUNTA($A39:$J39)=0,"",$F39*IFERROR(INDEX(Settings!$E$14:$E$28,MATCH($B39,Settings!$A$14:$A$28,0)),0))</f>
        <v/>
      </c>
      <c r="O39" s="23" t="str">
        <f aca="false">IF(COUNTA($A39:$J39)=0,"",$D39*Settings!$B$5)</f>
        <v/>
      </c>
      <c r="P39" s="23" t="str">
        <f aca="false">IF(COUNTA($A39:$J39)=0,"",$G39*Settings!$B$6+$H39*Settings!$B$7)</f>
        <v/>
      </c>
      <c r="Q39" s="23" t="str">
        <f aca="false">IF(COUNTA($A39:$J39)=0,"",$L39*Settings!$B$8)</f>
        <v/>
      </c>
      <c r="R39" s="23" t="str">
        <f aca="false">IF(COUNTA($A39:$J39)=0,"",($P39+$Q39)*Settings!$B$9)</f>
        <v/>
      </c>
      <c r="S39" s="23" t="str">
        <f aca="false">IF(COUNTA($A39:$J39)=0,"",$C39+$J39+SUM($M39:$R39))</f>
        <v/>
      </c>
      <c r="T39" s="23" t="str">
        <f aca="false">IF(COUNTA($A39:$J39)=0,"",$L39-$S39)</f>
        <v/>
      </c>
      <c r="U39" s="24" t="str">
        <f aca="false">IF(COUNTA($A39:$J39)=0,"",IF($L39=0,0,$T39/$L39))</f>
        <v/>
      </c>
      <c r="V39" s="24" t="str">
        <f aca="false">IF(COUNTA($A39:$J39)=0,"",IF($D39=0,0,$E39/$D39))</f>
        <v/>
      </c>
      <c r="W39" s="24" t="str">
        <f aca="false">IF(COUNTA($A39:$J39)=0,"",IF($F39=0,0,$G39/$F39))</f>
        <v/>
      </c>
      <c r="X39" s="24" t="str">
        <f aca="false">IF(COUNTA($A39:$J39)=0,"",IF($F39=0,0,$H39/$F39))</f>
        <v/>
      </c>
      <c r="Y39" s="25" t="str">
        <f aca="false">IF(COUNTA($A39:$J39)=0,"",IF($C39=0,0,$L39/$C39))</f>
        <v/>
      </c>
      <c r="Z39" s="23" t="str">
        <f aca="false">IF(COUNTA($A39:$J39)=0,"",IF($G39=0,0,$C39/$G39))</f>
        <v/>
      </c>
      <c r="AA39" s="23" t="str">
        <f aca="false">IF(COUNTA($A39:$J39)=0,"",IF($G39=0,0,$T39/$G39))</f>
        <v/>
      </c>
      <c r="AB39" s="9" t="str">
        <f aca="false">IF(COUNTA($A39:$J39)=0,"",IF($B39="","Pick a product",IF($E39&gt;$D39,"Confirmed &gt; received",IF($F39&gt;$E39,"Dispatched &gt; confirmed",IF($G39+$H39&gt;$F39,"Delivered + returned &gt; dispatched","OK")))))</f>
        <v/>
      </c>
    </row>
    <row r="40" customFormat="false" ht="15" hidden="false" customHeight="false" outlineLevel="0" collapsed="false">
      <c r="A40" s="20"/>
      <c r="B40" s="14"/>
      <c r="C40" s="15"/>
      <c r="D40" s="21"/>
      <c r="E40" s="21"/>
      <c r="F40" s="21"/>
      <c r="G40" s="21"/>
      <c r="H40" s="21"/>
      <c r="I40" s="15"/>
      <c r="J40" s="15"/>
      <c r="K40" s="22" t="str">
        <f aca="false">IF(COUNTA($A40:$J40)=0,"",IF($I40&lt;&gt;"",$I40,IFERROR(INDEX(Settings!$B$14:$B$28,MATCH($B40,Settings!$A$14:$A$28,0)),0)))</f>
        <v/>
      </c>
      <c r="L40" s="23" t="str">
        <f aca="false">IF(COUNTA($A40:$J40)=0,"",$G40*($K40+IFERROR(INDEX(Settings!$C$14:$C$28,MATCH($B40,Settings!$A$14:$A$28,0)),0)))</f>
        <v/>
      </c>
      <c r="M40" s="23" t="str">
        <f aca="false">IF(COUNTA($A40:$J40)=0,"",($G40+$H40*Settings!$B$10)*IFERROR(INDEX(Settings!$D$14:$D$28,MATCH($B40,Settings!$A$14:$A$28,0)),0))</f>
        <v/>
      </c>
      <c r="N40" s="23" t="str">
        <f aca="false">IF(COUNTA($A40:$J40)=0,"",$F40*IFERROR(INDEX(Settings!$E$14:$E$28,MATCH($B40,Settings!$A$14:$A$28,0)),0))</f>
        <v/>
      </c>
      <c r="O40" s="23" t="str">
        <f aca="false">IF(COUNTA($A40:$J40)=0,"",$D40*Settings!$B$5)</f>
        <v/>
      </c>
      <c r="P40" s="23" t="str">
        <f aca="false">IF(COUNTA($A40:$J40)=0,"",$G40*Settings!$B$6+$H40*Settings!$B$7)</f>
        <v/>
      </c>
      <c r="Q40" s="23" t="str">
        <f aca="false">IF(COUNTA($A40:$J40)=0,"",$L40*Settings!$B$8)</f>
        <v/>
      </c>
      <c r="R40" s="23" t="str">
        <f aca="false">IF(COUNTA($A40:$J40)=0,"",($P40+$Q40)*Settings!$B$9)</f>
        <v/>
      </c>
      <c r="S40" s="23" t="str">
        <f aca="false">IF(COUNTA($A40:$J40)=0,"",$C40+$J40+SUM($M40:$R40))</f>
        <v/>
      </c>
      <c r="T40" s="23" t="str">
        <f aca="false">IF(COUNTA($A40:$J40)=0,"",$L40-$S40)</f>
        <v/>
      </c>
      <c r="U40" s="24" t="str">
        <f aca="false">IF(COUNTA($A40:$J40)=0,"",IF($L40=0,0,$T40/$L40))</f>
        <v/>
      </c>
      <c r="V40" s="24" t="str">
        <f aca="false">IF(COUNTA($A40:$J40)=0,"",IF($D40=0,0,$E40/$D40))</f>
        <v/>
      </c>
      <c r="W40" s="24" t="str">
        <f aca="false">IF(COUNTA($A40:$J40)=0,"",IF($F40=0,0,$G40/$F40))</f>
        <v/>
      </c>
      <c r="X40" s="24" t="str">
        <f aca="false">IF(COUNTA($A40:$J40)=0,"",IF($F40=0,0,$H40/$F40))</f>
        <v/>
      </c>
      <c r="Y40" s="25" t="str">
        <f aca="false">IF(COUNTA($A40:$J40)=0,"",IF($C40=0,0,$L40/$C40))</f>
        <v/>
      </c>
      <c r="Z40" s="23" t="str">
        <f aca="false">IF(COUNTA($A40:$J40)=0,"",IF($G40=0,0,$C40/$G40))</f>
        <v/>
      </c>
      <c r="AA40" s="23" t="str">
        <f aca="false">IF(COUNTA($A40:$J40)=0,"",IF($G40=0,0,$T40/$G40))</f>
        <v/>
      </c>
      <c r="AB40" s="9" t="str">
        <f aca="false">IF(COUNTA($A40:$J40)=0,"",IF($B40="","Pick a product",IF($E40&gt;$D40,"Confirmed &gt; received",IF($F40&gt;$E40,"Dispatched &gt; confirmed",IF($G40+$H40&gt;$F40,"Delivered + returned &gt; dispatched","OK")))))</f>
        <v/>
      </c>
    </row>
    <row r="41" customFormat="false" ht="15" hidden="false" customHeight="false" outlineLevel="0" collapsed="false">
      <c r="A41" s="20"/>
      <c r="B41" s="14"/>
      <c r="C41" s="15"/>
      <c r="D41" s="21"/>
      <c r="E41" s="21"/>
      <c r="F41" s="21"/>
      <c r="G41" s="21"/>
      <c r="H41" s="21"/>
      <c r="I41" s="15"/>
      <c r="J41" s="15"/>
      <c r="K41" s="22" t="str">
        <f aca="false">IF(COUNTA($A41:$J41)=0,"",IF($I41&lt;&gt;"",$I41,IFERROR(INDEX(Settings!$B$14:$B$28,MATCH($B41,Settings!$A$14:$A$28,0)),0)))</f>
        <v/>
      </c>
      <c r="L41" s="23" t="str">
        <f aca="false">IF(COUNTA($A41:$J41)=0,"",$G41*($K41+IFERROR(INDEX(Settings!$C$14:$C$28,MATCH($B41,Settings!$A$14:$A$28,0)),0)))</f>
        <v/>
      </c>
      <c r="M41" s="23" t="str">
        <f aca="false">IF(COUNTA($A41:$J41)=0,"",($G41+$H41*Settings!$B$10)*IFERROR(INDEX(Settings!$D$14:$D$28,MATCH($B41,Settings!$A$14:$A$28,0)),0))</f>
        <v/>
      </c>
      <c r="N41" s="23" t="str">
        <f aca="false">IF(COUNTA($A41:$J41)=0,"",$F41*IFERROR(INDEX(Settings!$E$14:$E$28,MATCH($B41,Settings!$A$14:$A$28,0)),0))</f>
        <v/>
      </c>
      <c r="O41" s="23" t="str">
        <f aca="false">IF(COUNTA($A41:$J41)=0,"",$D41*Settings!$B$5)</f>
        <v/>
      </c>
      <c r="P41" s="23" t="str">
        <f aca="false">IF(COUNTA($A41:$J41)=0,"",$G41*Settings!$B$6+$H41*Settings!$B$7)</f>
        <v/>
      </c>
      <c r="Q41" s="23" t="str">
        <f aca="false">IF(COUNTA($A41:$J41)=0,"",$L41*Settings!$B$8)</f>
        <v/>
      </c>
      <c r="R41" s="23" t="str">
        <f aca="false">IF(COUNTA($A41:$J41)=0,"",($P41+$Q41)*Settings!$B$9)</f>
        <v/>
      </c>
      <c r="S41" s="23" t="str">
        <f aca="false">IF(COUNTA($A41:$J41)=0,"",$C41+$J41+SUM($M41:$R41))</f>
        <v/>
      </c>
      <c r="T41" s="23" t="str">
        <f aca="false">IF(COUNTA($A41:$J41)=0,"",$L41-$S41)</f>
        <v/>
      </c>
      <c r="U41" s="24" t="str">
        <f aca="false">IF(COUNTA($A41:$J41)=0,"",IF($L41=0,0,$T41/$L41))</f>
        <v/>
      </c>
      <c r="V41" s="24" t="str">
        <f aca="false">IF(COUNTA($A41:$J41)=0,"",IF($D41=0,0,$E41/$D41))</f>
        <v/>
      </c>
      <c r="W41" s="24" t="str">
        <f aca="false">IF(COUNTA($A41:$J41)=0,"",IF($F41=0,0,$G41/$F41))</f>
        <v/>
      </c>
      <c r="X41" s="24" t="str">
        <f aca="false">IF(COUNTA($A41:$J41)=0,"",IF($F41=0,0,$H41/$F41))</f>
        <v/>
      </c>
      <c r="Y41" s="25" t="str">
        <f aca="false">IF(COUNTA($A41:$J41)=0,"",IF($C41=0,0,$L41/$C41))</f>
        <v/>
      </c>
      <c r="Z41" s="23" t="str">
        <f aca="false">IF(COUNTA($A41:$J41)=0,"",IF($G41=0,0,$C41/$G41))</f>
        <v/>
      </c>
      <c r="AA41" s="23" t="str">
        <f aca="false">IF(COUNTA($A41:$J41)=0,"",IF($G41=0,0,$T41/$G41))</f>
        <v/>
      </c>
      <c r="AB41" s="9" t="str">
        <f aca="false">IF(COUNTA($A41:$J41)=0,"",IF($B41="","Pick a product",IF($E41&gt;$D41,"Confirmed &gt; received",IF($F41&gt;$E41,"Dispatched &gt; confirmed",IF($G41+$H41&gt;$F41,"Delivered + returned &gt; dispatched","OK")))))</f>
        <v/>
      </c>
    </row>
    <row r="42" customFormat="false" ht="15" hidden="false" customHeight="false" outlineLevel="0" collapsed="false">
      <c r="A42" s="20"/>
      <c r="B42" s="14"/>
      <c r="C42" s="15"/>
      <c r="D42" s="21"/>
      <c r="E42" s="21"/>
      <c r="F42" s="21"/>
      <c r="G42" s="21"/>
      <c r="H42" s="21"/>
      <c r="I42" s="15"/>
      <c r="J42" s="15"/>
      <c r="K42" s="22" t="str">
        <f aca="false">IF(COUNTA($A42:$J42)=0,"",IF($I42&lt;&gt;"",$I42,IFERROR(INDEX(Settings!$B$14:$B$28,MATCH($B42,Settings!$A$14:$A$28,0)),0)))</f>
        <v/>
      </c>
      <c r="L42" s="23" t="str">
        <f aca="false">IF(COUNTA($A42:$J42)=0,"",$G42*($K42+IFERROR(INDEX(Settings!$C$14:$C$28,MATCH($B42,Settings!$A$14:$A$28,0)),0)))</f>
        <v/>
      </c>
      <c r="M42" s="23" t="str">
        <f aca="false">IF(COUNTA($A42:$J42)=0,"",($G42+$H42*Settings!$B$10)*IFERROR(INDEX(Settings!$D$14:$D$28,MATCH($B42,Settings!$A$14:$A$28,0)),0))</f>
        <v/>
      </c>
      <c r="N42" s="23" t="str">
        <f aca="false">IF(COUNTA($A42:$J42)=0,"",$F42*IFERROR(INDEX(Settings!$E$14:$E$28,MATCH($B42,Settings!$A$14:$A$28,0)),0))</f>
        <v/>
      </c>
      <c r="O42" s="23" t="str">
        <f aca="false">IF(COUNTA($A42:$J42)=0,"",$D42*Settings!$B$5)</f>
        <v/>
      </c>
      <c r="P42" s="23" t="str">
        <f aca="false">IF(COUNTA($A42:$J42)=0,"",$G42*Settings!$B$6+$H42*Settings!$B$7)</f>
        <v/>
      </c>
      <c r="Q42" s="23" t="str">
        <f aca="false">IF(COUNTA($A42:$J42)=0,"",$L42*Settings!$B$8)</f>
        <v/>
      </c>
      <c r="R42" s="23" t="str">
        <f aca="false">IF(COUNTA($A42:$J42)=0,"",($P42+$Q42)*Settings!$B$9)</f>
        <v/>
      </c>
      <c r="S42" s="23" t="str">
        <f aca="false">IF(COUNTA($A42:$J42)=0,"",$C42+$J42+SUM($M42:$R42))</f>
        <v/>
      </c>
      <c r="T42" s="23" t="str">
        <f aca="false">IF(COUNTA($A42:$J42)=0,"",$L42-$S42)</f>
        <v/>
      </c>
      <c r="U42" s="24" t="str">
        <f aca="false">IF(COUNTA($A42:$J42)=0,"",IF($L42=0,0,$T42/$L42))</f>
        <v/>
      </c>
      <c r="V42" s="24" t="str">
        <f aca="false">IF(COUNTA($A42:$J42)=0,"",IF($D42=0,0,$E42/$D42))</f>
        <v/>
      </c>
      <c r="W42" s="24" t="str">
        <f aca="false">IF(COUNTA($A42:$J42)=0,"",IF($F42=0,0,$G42/$F42))</f>
        <v/>
      </c>
      <c r="X42" s="24" t="str">
        <f aca="false">IF(COUNTA($A42:$J42)=0,"",IF($F42=0,0,$H42/$F42))</f>
        <v/>
      </c>
      <c r="Y42" s="25" t="str">
        <f aca="false">IF(COUNTA($A42:$J42)=0,"",IF($C42=0,0,$L42/$C42))</f>
        <v/>
      </c>
      <c r="Z42" s="23" t="str">
        <f aca="false">IF(COUNTA($A42:$J42)=0,"",IF($G42=0,0,$C42/$G42))</f>
        <v/>
      </c>
      <c r="AA42" s="23" t="str">
        <f aca="false">IF(COUNTA($A42:$J42)=0,"",IF($G42=0,0,$T42/$G42))</f>
        <v/>
      </c>
      <c r="AB42" s="9" t="str">
        <f aca="false">IF(COUNTA($A42:$J42)=0,"",IF($B42="","Pick a product",IF($E42&gt;$D42,"Confirmed &gt; received",IF($F42&gt;$E42,"Dispatched &gt; confirmed",IF($G42+$H42&gt;$F42,"Delivered + returned &gt; dispatched","OK")))))</f>
        <v/>
      </c>
    </row>
    <row r="43" customFormat="false" ht="15" hidden="false" customHeight="false" outlineLevel="0" collapsed="false">
      <c r="A43" s="20"/>
      <c r="B43" s="14"/>
      <c r="C43" s="15"/>
      <c r="D43" s="21"/>
      <c r="E43" s="21"/>
      <c r="F43" s="21"/>
      <c r="G43" s="21"/>
      <c r="H43" s="21"/>
      <c r="I43" s="15"/>
      <c r="J43" s="15"/>
      <c r="K43" s="22" t="str">
        <f aca="false">IF(COUNTA($A43:$J43)=0,"",IF($I43&lt;&gt;"",$I43,IFERROR(INDEX(Settings!$B$14:$B$28,MATCH($B43,Settings!$A$14:$A$28,0)),0)))</f>
        <v/>
      </c>
      <c r="L43" s="23" t="str">
        <f aca="false">IF(COUNTA($A43:$J43)=0,"",$G43*($K43+IFERROR(INDEX(Settings!$C$14:$C$28,MATCH($B43,Settings!$A$14:$A$28,0)),0)))</f>
        <v/>
      </c>
      <c r="M43" s="23" t="str">
        <f aca="false">IF(COUNTA($A43:$J43)=0,"",($G43+$H43*Settings!$B$10)*IFERROR(INDEX(Settings!$D$14:$D$28,MATCH($B43,Settings!$A$14:$A$28,0)),0))</f>
        <v/>
      </c>
      <c r="N43" s="23" t="str">
        <f aca="false">IF(COUNTA($A43:$J43)=0,"",$F43*IFERROR(INDEX(Settings!$E$14:$E$28,MATCH($B43,Settings!$A$14:$A$28,0)),0))</f>
        <v/>
      </c>
      <c r="O43" s="23" t="str">
        <f aca="false">IF(COUNTA($A43:$J43)=0,"",$D43*Settings!$B$5)</f>
        <v/>
      </c>
      <c r="P43" s="23" t="str">
        <f aca="false">IF(COUNTA($A43:$J43)=0,"",$G43*Settings!$B$6+$H43*Settings!$B$7)</f>
        <v/>
      </c>
      <c r="Q43" s="23" t="str">
        <f aca="false">IF(COUNTA($A43:$J43)=0,"",$L43*Settings!$B$8)</f>
        <v/>
      </c>
      <c r="R43" s="23" t="str">
        <f aca="false">IF(COUNTA($A43:$J43)=0,"",($P43+$Q43)*Settings!$B$9)</f>
        <v/>
      </c>
      <c r="S43" s="23" t="str">
        <f aca="false">IF(COUNTA($A43:$J43)=0,"",$C43+$J43+SUM($M43:$R43))</f>
        <v/>
      </c>
      <c r="T43" s="23" t="str">
        <f aca="false">IF(COUNTA($A43:$J43)=0,"",$L43-$S43)</f>
        <v/>
      </c>
      <c r="U43" s="24" t="str">
        <f aca="false">IF(COUNTA($A43:$J43)=0,"",IF($L43=0,0,$T43/$L43))</f>
        <v/>
      </c>
      <c r="V43" s="24" t="str">
        <f aca="false">IF(COUNTA($A43:$J43)=0,"",IF($D43=0,0,$E43/$D43))</f>
        <v/>
      </c>
      <c r="W43" s="24" t="str">
        <f aca="false">IF(COUNTA($A43:$J43)=0,"",IF($F43=0,0,$G43/$F43))</f>
        <v/>
      </c>
      <c r="X43" s="24" t="str">
        <f aca="false">IF(COUNTA($A43:$J43)=0,"",IF($F43=0,0,$H43/$F43))</f>
        <v/>
      </c>
      <c r="Y43" s="25" t="str">
        <f aca="false">IF(COUNTA($A43:$J43)=0,"",IF($C43=0,0,$L43/$C43))</f>
        <v/>
      </c>
      <c r="Z43" s="23" t="str">
        <f aca="false">IF(COUNTA($A43:$J43)=0,"",IF($G43=0,0,$C43/$G43))</f>
        <v/>
      </c>
      <c r="AA43" s="23" t="str">
        <f aca="false">IF(COUNTA($A43:$J43)=0,"",IF($G43=0,0,$T43/$G43))</f>
        <v/>
      </c>
      <c r="AB43" s="9" t="str">
        <f aca="false">IF(COUNTA($A43:$J43)=0,"",IF($B43="","Pick a product",IF($E43&gt;$D43,"Confirmed &gt; received",IF($F43&gt;$E43,"Dispatched &gt; confirmed",IF($G43+$H43&gt;$F43,"Delivered + returned &gt; dispatched","OK")))))</f>
        <v/>
      </c>
    </row>
    <row r="44" customFormat="false" ht="15" hidden="false" customHeight="false" outlineLevel="0" collapsed="false">
      <c r="A44" s="20"/>
      <c r="B44" s="14"/>
      <c r="C44" s="15"/>
      <c r="D44" s="21"/>
      <c r="E44" s="21"/>
      <c r="F44" s="21"/>
      <c r="G44" s="21"/>
      <c r="H44" s="21"/>
      <c r="I44" s="15"/>
      <c r="J44" s="15"/>
      <c r="K44" s="22" t="str">
        <f aca="false">IF(COUNTA($A44:$J44)=0,"",IF($I44&lt;&gt;"",$I44,IFERROR(INDEX(Settings!$B$14:$B$28,MATCH($B44,Settings!$A$14:$A$28,0)),0)))</f>
        <v/>
      </c>
      <c r="L44" s="23" t="str">
        <f aca="false">IF(COUNTA($A44:$J44)=0,"",$G44*($K44+IFERROR(INDEX(Settings!$C$14:$C$28,MATCH($B44,Settings!$A$14:$A$28,0)),0)))</f>
        <v/>
      </c>
      <c r="M44" s="23" t="str">
        <f aca="false">IF(COUNTA($A44:$J44)=0,"",($G44+$H44*Settings!$B$10)*IFERROR(INDEX(Settings!$D$14:$D$28,MATCH($B44,Settings!$A$14:$A$28,0)),0))</f>
        <v/>
      </c>
      <c r="N44" s="23" t="str">
        <f aca="false">IF(COUNTA($A44:$J44)=0,"",$F44*IFERROR(INDEX(Settings!$E$14:$E$28,MATCH($B44,Settings!$A$14:$A$28,0)),0))</f>
        <v/>
      </c>
      <c r="O44" s="23" t="str">
        <f aca="false">IF(COUNTA($A44:$J44)=0,"",$D44*Settings!$B$5)</f>
        <v/>
      </c>
      <c r="P44" s="23" t="str">
        <f aca="false">IF(COUNTA($A44:$J44)=0,"",$G44*Settings!$B$6+$H44*Settings!$B$7)</f>
        <v/>
      </c>
      <c r="Q44" s="23" t="str">
        <f aca="false">IF(COUNTA($A44:$J44)=0,"",$L44*Settings!$B$8)</f>
        <v/>
      </c>
      <c r="R44" s="23" t="str">
        <f aca="false">IF(COUNTA($A44:$J44)=0,"",($P44+$Q44)*Settings!$B$9)</f>
        <v/>
      </c>
      <c r="S44" s="23" t="str">
        <f aca="false">IF(COUNTA($A44:$J44)=0,"",$C44+$J44+SUM($M44:$R44))</f>
        <v/>
      </c>
      <c r="T44" s="23" t="str">
        <f aca="false">IF(COUNTA($A44:$J44)=0,"",$L44-$S44)</f>
        <v/>
      </c>
      <c r="U44" s="24" t="str">
        <f aca="false">IF(COUNTA($A44:$J44)=0,"",IF($L44=0,0,$T44/$L44))</f>
        <v/>
      </c>
      <c r="V44" s="24" t="str">
        <f aca="false">IF(COUNTA($A44:$J44)=0,"",IF($D44=0,0,$E44/$D44))</f>
        <v/>
      </c>
      <c r="W44" s="24" t="str">
        <f aca="false">IF(COUNTA($A44:$J44)=0,"",IF($F44=0,0,$G44/$F44))</f>
        <v/>
      </c>
      <c r="X44" s="24" t="str">
        <f aca="false">IF(COUNTA($A44:$J44)=0,"",IF($F44=0,0,$H44/$F44))</f>
        <v/>
      </c>
      <c r="Y44" s="25" t="str">
        <f aca="false">IF(COUNTA($A44:$J44)=0,"",IF($C44=0,0,$L44/$C44))</f>
        <v/>
      </c>
      <c r="Z44" s="23" t="str">
        <f aca="false">IF(COUNTA($A44:$J44)=0,"",IF($G44=0,0,$C44/$G44))</f>
        <v/>
      </c>
      <c r="AA44" s="23" t="str">
        <f aca="false">IF(COUNTA($A44:$J44)=0,"",IF($G44=0,0,$T44/$G44))</f>
        <v/>
      </c>
      <c r="AB44" s="9" t="str">
        <f aca="false">IF(COUNTA($A44:$J44)=0,"",IF($B44="","Pick a product",IF($E44&gt;$D44,"Confirmed &gt; received",IF($F44&gt;$E44,"Dispatched &gt; confirmed",IF($G44+$H44&gt;$F44,"Delivered + returned &gt; dispatched","OK")))))</f>
        <v/>
      </c>
    </row>
    <row r="45" customFormat="false" ht="15" hidden="false" customHeight="false" outlineLevel="0" collapsed="false">
      <c r="A45" s="20"/>
      <c r="B45" s="14"/>
      <c r="C45" s="15"/>
      <c r="D45" s="21"/>
      <c r="E45" s="21"/>
      <c r="F45" s="21"/>
      <c r="G45" s="21"/>
      <c r="H45" s="21"/>
      <c r="I45" s="15"/>
      <c r="J45" s="15"/>
      <c r="K45" s="22" t="str">
        <f aca="false">IF(COUNTA($A45:$J45)=0,"",IF($I45&lt;&gt;"",$I45,IFERROR(INDEX(Settings!$B$14:$B$28,MATCH($B45,Settings!$A$14:$A$28,0)),0)))</f>
        <v/>
      </c>
      <c r="L45" s="23" t="str">
        <f aca="false">IF(COUNTA($A45:$J45)=0,"",$G45*($K45+IFERROR(INDEX(Settings!$C$14:$C$28,MATCH($B45,Settings!$A$14:$A$28,0)),0)))</f>
        <v/>
      </c>
      <c r="M45" s="23" t="str">
        <f aca="false">IF(COUNTA($A45:$J45)=0,"",($G45+$H45*Settings!$B$10)*IFERROR(INDEX(Settings!$D$14:$D$28,MATCH($B45,Settings!$A$14:$A$28,0)),0))</f>
        <v/>
      </c>
      <c r="N45" s="23" t="str">
        <f aca="false">IF(COUNTA($A45:$J45)=0,"",$F45*IFERROR(INDEX(Settings!$E$14:$E$28,MATCH($B45,Settings!$A$14:$A$28,0)),0))</f>
        <v/>
      </c>
      <c r="O45" s="23" t="str">
        <f aca="false">IF(COUNTA($A45:$J45)=0,"",$D45*Settings!$B$5)</f>
        <v/>
      </c>
      <c r="P45" s="23" t="str">
        <f aca="false">IF(COUNTA($A45:$J45)=0,"",$G45*Settings!$B$6+$H45*Settings!$B$7)</f>
        <v/>
      </c>
      <c r="Q45" s="23" t="str">
        <f aca="false">IF(COUNTA($A45:$J45)=0,"",$L45*Settings!$B$8)</f>
        <v/>
      </c>
      <c r="R45" s="23" t="str">
        <f aca="false">IF(COUNTA($A45:$J45)=0,"",($P45+$Q45)*Settings!$B$9)</f>
        <v/>
      </c>
      <c r="S45" s="23" t="str">
        <f aca="false">IF(COUNTA($A45:$J45)=0,"",$C45+$J45+SUM($M45:$R45))</f>
        <v/>
      </c>
      <c r="T45" s="23" t="str">
        <f aca="false">IF(COUNTA($A45:$J45)=0,"",$L45-$S45)</f>
        <v/>
      </c>
      <c r="U45" s="24" t="str">
        <f aca="false">IF(COUNTA($A45:$J45)=0,"",IF($L45=0,0,$T45/$L45))</f>
        <v/>
      </c>
      <c r="V45" s="24" t="str">
        <f aca="false">IF(COUNTA($A45:$J45)=0,"",IF($D45=0,0,$E45/$D45))</f>
        <v/>
      </c>
      <c r="W45" s="24" t="str">
        <f aca="false">IF(COUNTA($A45:$J45)=0,"",IF($F45=0,0,$G45/$F45))</f>
        <v/>
      </c>
      <c r="X45" s="24" t="str">
        <f aca="false">IF(COUNTA($A45:$J45)=0,"",IF($F45=0,0,$H45/$F45))</f>
        <v/>
      </c>
      <c r="Y45" s="25" t="str">
        <f aca="false">IF(COUNTA($A45:$J45)=0,"",IF($C45=0,0,$L45/$C45))</f>
        <v/>
      </c>
      <c r="Z45" s="23" t="str">
        <f aca="false">IF(COUNTA($A45:$J45)=0,"",IF($G45=0,0,$C45/$G45))</f>
        <v/>
      </c>
      <c r="AA45" s="23" t="str">
        <f aca="false">IF(COUNTA($A45:$J45)=0,"",IF($G45=0,0,$T45/$G45))</f>
        <v/>
      </c>
      <c r="AB45" s="9" t="str">
        <f aca="false">IF(COUNTA($A45:$J45)=0,"",IF($B45="","Pick a product",IF($E45&gt;$D45,"Confirmed &gt; received",IF($F45&gt;$E45,"Dispatched &gt; confirmed",IF($G45+$H45&gt;$F45,"Delivered + returned &gt; dispatched","OK")))))</f>
        <v/>
      </c>
    </row>
    <row r="46" customFormat="false" ht="15" hidden="false" customHeight="false" outlineLevel="0" collapsed="false">
      <c r="A46" s="20"/>
      <c r="B46" s="14"/>
      <c r="C46" s="15"/>
      <c r="D46" s="21"/>
      <c r="E46" s="21"/>
      <c r="F46" s="21"/>
      <c r="G46" s="21"/>
      <c r="H46" s="21"/>
      <c r="I46" s="15"/>
      <c r="J46" s="15"/>
      <c r="K46" s="22" t="str">
        <f aca="false">IF(COUNTA($A46:$J46)=0,"",IF($I46&lt;&gt;"",$I46,IFERROR(INDEX(Settings!$B$14:$B$28,MATCH($B46,Settings!$A$14:$A$28,0)),0)))</f>
        <v/>
      </c>
      <c r="L46" s="23" t="str">
        <f aca="false">IF(COUNTA($A46:$J46)=0,"",$G46*($K46+IFERROR(INDEX(Settings!$C$14:$C$28,MATCH($B46,Settings!$A$14:$A$28,0)),0)))</f>
        <v/>
      </c>
      <c r="M46" s="23" t="str">
        <f aca="false">IF(COUNTA($A46:$J46)=0,"",($G46+$H46*Settings!$B$10)*IFERROR(INDEX(Settings!$D$14:$D$28,MATCH($B46,Settings!$A$14:$A$28,0)),0))</f>
        <v/>
      </c>
      <c r="N46" s="23" t="str">
        <f aca="false">IF(COUNTA($A46:$J46)=0,"",$F46*IFERROR(INDEX(Settings!$E$14:$E$28,MATCH($B46,Settings!$A$14:$A$28,0)),0))</f>
        <v/>
      </c>
      <c r="O46" s="23" t="str">
        <f aca="false">IF(COUNTA($A46:$J46)=0,"",$D46*Settings!$B$5)</f>
        <v/>
      </c>
      <c r="P46" s="23" t="str">
        <f aca="false">IF(COUNTA($A46:$J46)=0,"",$G46*Settings!$B$6+$H46*Settings!$B$7)</f>
        <v/>
      </c>
      <c r="Q46" s="23" t="str">
        <f aca="false">IF(COUNTA($A46:$J46)=0,"",$L46*Settings!$B$8)</f>
        <v/>
      </c>
      <c r="R46" s="23" t="str">
        <f aca="false">IF(COUNTA($A46:$J46)=0,"",($P46+$Q46)*Settings!$B$9)</f>
        <v/>
      </c>
      <c r="S46" s="23" t="str">
        <f aca="false">IF(COUNTA($A46:$J46)=0,"",$C46+$J46+SUM($M46:$R46))</f>
        <v/>
      </c>
      <c r="T46" s="23" t="str">
        <f aca="false">IF(COUNTA($A46:$J46)=0,"",$L46-$S46)</f>
        <v/>
      </c>
      <c r="U46" s="24" t="str">
        <f aca="false">IF(COUNTA($A46:$J46)=0,"",IF($L46=0,0,$T46/$L46))</f>
        <v/>
      </c>
      <c r="V46" s="24" t="str">
        <f aca="false">IF(COUNTA($A46:$J46)=0,"",IF($D46=0,0,$E46/$D46))</f>
        <v/>
      </c>
      <c r="W46" s="24" t="str">
        <f aca="false">IF(COUNTA($A46:$J46)=0,"",IF($F46=0,0,$G46/$F46))</f>
        <v/>
      </c>
      <c r="X46" s="24" t="str">
        <f aca="false">IF(COUNTA($A46:$J46)=0,"",IF($F46=0,0,$H46/$F46))</f>
        <v/>
      </c>
      <c r="Y46" s="25" t="str">
        <f aca="false">IF(COUNTA($A46:$J46)=0,"",IF($C46=0,0,$L46/$C46))</f>
        <v/>
      </c>
      <c r="Z46" s="23" t="str">
        <f aca="false">IF(COUNTA($A46:$J46)=0,"",IF($G46=0,0,$C46/$G46))</f>
        <v/>
      </c>
      <c r="AA46" s="23" t="str">
        <f aca="false">IF(COUNTA($A46:$J46)=0,"",IF($G46=0,0,$T46/$G46))</f>
        <v/>
      </c>
      <c r="AB46" s="9" t="str">
        <f aca="false">IF(COUNTA($A46:$J46)=0,"",IF($B46="","Pick a product",IF($E46&gt;$D46,"Confirmed &gt; received",IF($F46&gt;$E46,"Dispatched &gt; confirmed",IF($G46+$H46&gt;$F46,"Delivered + returned &gt; dispatched","OK")))))</f>
        <v/>
      </c>
    </row>
    <row r="47" customFormat="false" ht="15" hidden="false" customHeight="false" outlineLevel="0" collapsed="false">
      <c r="A47" s="20"/>
      <c r="B47" s="14"/>
      <c r="C47" s="15"/>
      <c r="D47" s="21"/>
      <c r="E47" s="21"/>
      <c r="F47" s="21"/>
      <c r="G47" s="21"/>
      <c r="H47" s="21"/>
      <c r="I47" s="15"/>
      <c r="J47" s="15"/>
      <c r="K47" s="22" t="str">
        <f aca="false">IF(COUNTA($A47:$J47)=0,"",IF($I47&lt;&gt;"",$I47,IFERROR(INDEX(Settings!$B$14:$B$28,MATCH($B47,Settings!$A$14:$A$28,0)),0)))</f>
        <v/>
      </c>
      <c r="L47" s="23" t="str">
        <f aca="false">IF(COUNTA($A47:$J47)=0,"",$G47*($K47+IFERROR(INDEX(Settings!$C$14:$C$28,MATCH($B47,Settings!$A$14:$A$28,0)),0)))</f>
        <v/>
      </c>
      <c r="M47" s="23" t="str">
        <f aca="false">IF(COUNTA($A47:$J47)=0,"",($G47+$H47*Settings!$B$10)*IFERROR(INDEX(Settings!$D$14:$D$28,MATCH($B47,Settings!$A$14:$A$28,0)),0))</f>
        <v/>
      </c>
      <c r="N47" s="23" t="str">
        <f aca="false">IF(COUNTA($A47:$J47)=0,"",$F47*IFERROR(INDEX(Settings!$E$14:$E$28,MATCH($B47,Settings!$A$14:$A$28,0)),0))</f>
        <v/>
      </c>
      <c r="O47" s="23" t="str">
        <f aca="false">IF(COUNTA($A47:$J47)=0,"",$D47*Settings!$B$5)</f>
        <v/>
      </c>
      <c r="P47" s="23" t="str">
        <f aca="false">IF(COUNTA($A47:$J47)=0,"",$G47*Settings!$B$6+$H47*Settings!$B$7)</f>
        <v/>
      </c>
      <c r="Q47" s="23" t="str">
        <f aca="false">IF(COUNTA($A47:$J47)=0,"",$L47*Settings!$B$8)</f>
        <v/>
      </c>
      <c r="R47" s="23" t="str">
        <f aca="false">IF(COUNTA($A47:$J47)=0,"",($P47+$Q47)*Settings!$B$9)</f>
        <v/>
      </c>
      <c r="S47" s="23" t="str">
        <f aca="false">IF(COUNTA($A47:$J47)=0,"",$C47+$J47+SUM($M47:$R47))</f>
        <v/>
      </c>
      <c r="T47" s="23" t="str">
        <f aca="false">IF(COUNTA($A47:$J47)=0,"",$L47-$S47)</f>
        <v/>
      </c>
      <c r="U47" s="24" t="str">
        <f aca="false">IF(COUNTA($A47:$J47)=0,"",IF($L47=0,0,$T47/$L47))</f>
        <v/>
      </c>
      <c r="V47" s="24" t="str">
        <f aca="false">IF(COUNTA($A47:$J47)=0,"",IF($D47=0,0,$E47/$D47))</f>
        <v/>
      </c>
      <c r="W47" s="24" t="str">
        <f aca="false">IF(COUNTA($A47:$J47)=0,"",IF($F47=0,0,$G47/$F47))</f>
        <v/>
      </c>
      <c r="X47" s="24" t="str">
        <f aca="false">IF(COUNTA($A47:$J47)=0,"",IF($F47=0,0,$H47/$F47))</f>
        <v/>
      </c>
      <c r="Y47" s="25" t="str">
        <f aca="false">IF(COUNTA($A47:$J47)=0,"",IF($C47=0,0,$L47/$C47))</f>
        <v/>
      </c>
      <c r="Z47" s="23" t="str">
        <f aca="false">IF(COUNTA($A47:$J47)=0,"",IF($G47=0,0,$C47/$G47))</f>
        <v/>
      </c>
      <c r="AA47" s="23" t="str">
        <f aca="false">IF(COUNTA($A47:$J47)=0,"",IF($G47=0,0,$T47/$G47))</f>
        <v/>
      </c>
      <c r="AB47" s="9" t="str">
        <f aca="false">IF(COUNTA($A47:$J47)=0,"",IF($B47="","Pick a product",IF($E47&gt;$D47,"Confirmed &gt; received",IF($F47&gt;$E47,"Dispatched &gt; confirmed",IF($G47+$H47&gt;$F47,"Delivered + returned &gt; dispatched","OK")))))</f>
        <v/>
      </c>
    </row>
    <row r="48" customFormat="false" ht="15" hidden="false" customHeight="false" outlineLevel="0" collapsed="false">
      <c r="A48" s="20"/>
      <c r="B48" s="14"/>
      <c r="C48" s="15"/>
      <c r="D48" s="21"/>
      <c r="E48" s="21"/>
      <c r="F48" s="21"/>
      <c r="G48" s="21"/>
      <c r="H48" s="21"/>
      <c r="I48" s="15"/>
      <c r="J48" s="15"/>
      <c r="K48" s="22" t="str">
        <f aca="false">IF(COUNTA($A48:$J48)=0,"",IF($I48&lt;&gt;"",$I48,IFERROR(INDEX(Settings!$B$14:$B$28,MATCH($B48,Settings!$A$14:$A$28,0)),0)))</f>
        <v/>
      </c>
      <c r="L48" s="23" t="str">
        <f aca="false">IF(COUNTA($A48:$J48)=0,"",$G48*($K48+IFERROR(INDEX(Settings!$C$14:$C$28,MATCH($B48,Settings!$A$14:$A$28,0)),0)))</f>
        <v/>
      </c>
      <c r="M48" s="23" t="str">
        <f aca="false">IF(COUNTA($A48:$J48)=0,"",($G48+$H48*Settings!$B$10)*IFERROR(INDEX(Settings!$D$14:$D$28,MATCH($B48,Settings!$A$14:$A$28,0)),0))</f>
        <v/>
      </c>
      <c r="N48" s="23" t="str">
        <f aca="false">IF(COUNTA($A48:$J48)=0,"",$F48*IFERROR(INDEX(Settings!$E$14:$E$28,MATCH($B48,Settings!$A$14:$A$28,0)),0))</f>
        <v/>
      </c>
      <c r="O48" s="23" t="str">
        <f aca="false">IF(COUNTA($A48:$J48)=0,"",$D48*Settings!$B$5)</f>
        <v/>
      </c>
      <c r="P48" s="23" t="str">
        <f aca="false">IF(COUNTA($A48:$J48)=0,"",$G48*Settings!$B$6+$H48*Settings!$B$7)</f>
        <v/>
      </c>
      <c r="Q48" s="23" t="str">
        <f aca="false">IF(COUNTA($A48:$J48)=0,"",$L48*Settings!$B$8)</f>
        <v/>
      </c>
      <c r="R48" s="23" t="str">
        <f aca="false">IF(COUNTA($A48:$J48)=0,"",($P48+$Q48)*Settings!$B$9)</f>
        <v/>
      </c>
      <c r="S48" s="23" t="str">
        <f aca="false">IF(COUNTA($A48:$J48)=0,"",$C48+$J48+SUM($M48:$R48))</f>
        <v/>
      </c>
      <c r="T48" s="23" t="str">
        <f aca="false">IF(COUNTA($A48:$J48)=0,"",$L48-$S48)</f>
        <v/>
      </c>
      <c r="U48" s="24" t="str">
        <f aca="false">IF(COUNTA($A48:$J48)=0,"",IF($L48=0,0,$T48/$L48))</f>
        <v/>
      </c>
      <c r="V48" s="24" t="str">
        <f aca="false">IF(COUNTA($A48:$J48)=0,"",IF($D48=0,0,$E48/$D48))</f>
        <v/>
      </c>
      <c r="W48" s="24" t="str">
        <f aca="false">IF(COUNTA($A48:$J48)=0,"",IF($F48=0,0,$G48/$F48))</f>
        <v/>
      </c>
      <c r="X48" s="24" t="str">
        <f aca="false">IF(COUNTA($A48:$J48)=0,"",IF($F48=0,0,$H48/$F48))</f>
        <v/>
      </c>
      <c r="Y48" s="25" t="str">
        <f aca="false">IF(COUNTA($A48:$J48)=0,"",IF($C48=0,0,$L48/$C48))</f>
        <v/>
      </c>
      <c r="Z48" s="23" t="str">
        <f aca="false">IF(COUNTA($A48:$J48)=0,"",IF($G48=0,0,$C48/$G48))</f>
        <v/>
      </c>
      <c r="AA48" s="23" t="str">
        <f aca="false">IF(COUNTA($A48:$J48)=0,"",IF($G48=0,0,$T48/$G48))</f>
        <v/>
      </c>
      <c r="AB48" s="9" t="str">
        <f aca="false">IF(COUNTA($A48:$J48)=0,"",IF($B48="","Pick a product",IF($E48&gt;$D48,"Confirmed &gt; received",IF($F48&gt;$E48,"Dispatched &gt; confirmed",IF($G48+$H48&gt;$F48,"Delivered + returned &gt; dispatched","OK")))))</f>
        <v/>
      </c>
    </row>
    <row r="49" customFormat="false" ht="15" hidden="false" customHeight="false" outlineLevel="0" collapsed="false">
      <c r="A49" s="20"/>
      <c r="B49" s="14"/>
      <c r="C49" s="15"/>
      <c r="D49" s="21"/>
      <c r="E49" s="21"/>
      <c r="F49" s="21"/>
      <c r="G49" s="21"/>
      <c r="H49" s="21"/>
      <c r="I49" s="15"/>
      <c r="J49" s="15"/>
      <c r="K49" s="22" t="str">
        <f aca="false">IF(COUNTA($A49:$J49)=0,"",IF($I49&lt;&gt;"",$I49,IFERROR(INDEX(Settings!$B$14:$B$28,MATCH($B49,Settings!$A$14:$A$28,0)),0)))</f>
        <v/>
      </c>
      <c r="L49" s="23" t="str">
        <f aca="false">IF(COUNTA($A49:$J49)=0,"",$G49*($K49+IFERROR(INDEX(Settings!$C$14:$C$28,MATCH($B49,Settings!$A$14:$A$28,0)),0)))</f>
        <v/>
      </c>
      <c r="M49" s="23" t="str">
        <f aca="false">IF(COUNTA($A49:$J49)=0,"",($G49+$H49*Settings!$B$10)*IFERROR(INDEX(Settings!$D$14:$D$28,MATCH($B49,Settings!$A$14:$A$28,0)),0))</f>
        <v/>
      </c>
      <c r="N49" s="23" t="str">
        <f aca="false">IF(COUNTA($A49:$J49)=0,"",$F49*IFERROR(INDEX(Settings!$E$14:$E$28,MATCH($B49,Settings!$A$14:$A$28,0)),0))</f>
        <v/>
      </c>
      <c r="O49" s="23" t="str">
        <f aca="false">IF(COUNTA($A49:$J49)=0,"",$D49*Settings!$B$5)</f>
        <v/>
      </c>
      <c r="P49" s="23" t="str">
        <f aca="false">IF(COUNTA($A49:$J49)=0,"",$G49*Settings!$B$6+$H49*Settings!$B$7)</f>
        <v/>
      </c>
      <c r="Q49" s="23" t="str">
        <f aca="false">IF(COUNTA($A49:$J49)=0,"",$L49*Settings!$B$8)</f>
        <v/>
      </c>
      <c r="R49" s="23" t="str">
        <f aca="false">IF(COUNTA($A49:$J49)=0,"",($P49+$Q49)*Settings!$B$9)</f>
        <v/>
      </c>
      <c r="S49" s="23" t="str">
        <f aca="false">IF(COUNTA($A49:$J49)=0,"",$C49+$J49+SUM($M49:$R49))</f>
        <v/>
      </c>
      <c r="T49" s="23" t="str">
        <f aca="false">IF(COUNTA($A49:$J49)=0,"",$L49-$S49)</f>
        <v/>
      </c>
      <c r="U49" s="24" t="str">
        <f aca="false">IF(COUNTA($A49:$J49)=0,"",IF($L49=0,0,$T49/$L49))</f>
        <v/>
      </c>
      <c r="V49" s="24" t="str">
        <f aca="false">IF(COUNTA($A49:$J49)=0,"",IF($D49=0,0,$E49/$D49))</f>
        <v/>
      </c>
      <c r="W49" s="24" t="str">
        <f aca="false">IF(COUNTA($A49:$J49)=0,"",IF($F49=0,0,$G49/$F49))</f>
        <v/>
      </c>
      <c r="X49" s="24" t="str">
        <f aca="false">IF(COUNTA($A49:$J49)=0,"",IF($F49=0,0,$H49/$F49))</f>
        <v/>
      </c>
      <c r="Y49" s="25" t="str">
        <f aca="false">IF(COUNTA($A49:$J49)=0,"",IF($C49=0,0,$L49/$C49))</f>
        <v/>
      </c>
      <c r="Z49" s="23" t="str">
        <f aca="false">IF(COUNTA($A49:$J49)=0,"",IF($G49=0,0,$C49/$G49))</f>
        <v/>
      </c>
      <c r="AA49" s="23" t="str">
        <f aca="false">IF(COUNTA($A49:$J49)=0,"",IF($G49=0,0,$T49/$G49))</f>
        <v/>
      </c>
      <c r="AB49" s="9" t="str">
        <f aca="false">IF(COUNTA($A49:$J49)=0,"",IF($B49="","Pick a product",IF($E49&gt;$D49,"Confirmed &gt; received",IF($F49&gt;$E49,"Dispatched &gt; confirmed",IF($G49+$H49&gt;$F49,"Delivered + returned &gt; dispatched","OK")))))</f>
        <v/>
      </c>
    </row>
    <row r="50" customFormat="false" ht="15" hidden="false" customHeight="false" outlineLevel="0" collapsed="false">
      <c r="A50" s="20"/>
      <c r="B50" s="14"/>
      <c r="C50" s="15"/>
      <c r="D50" s="21"/>
      <c r="E50" s="21"/>
      <c r="F50" s="21"/>
      <c r="G50" s="21"/>
      <c r="H50" s="21"/>
      <c r="I50" s="15"/>
      <c r="J50" s="15"/>
      <c r="K50" s="22" t="str">
        <f aca="false">IF(COUNTA($A50:$J50)=0,"",IF($I50&lt;&gt;"",$I50,IFERROR(INDEX(Settings!$B$14:$B$28,MATCH($B50,Settings!$A$14:$A$28,0)),0)))</f>
        <v/>
      </c>
      <c r="L50" s="23" t="str">
        <f aca="false">IF(COUNTA($A50:$J50)=0,"",$G50*($K50+IFERROR(INDEX(Settings!$C$14:$C$28,MATCH($B50,Settings!$A$14:$A$28,0)),0)))</f>
        <v/>
      </c>
      <c r="M50" s="23" t="str">
        <f aca="false">IF(COUNTA($A50:$J50)=0,"",($G50+$H50*Settings!$B$10)*IFERROR(INDEX(Settings!$D$14:$D$28,MATCH($B50,Settings!$A$14:$A$28,0)),0))</f>
        <v/>
      </c>
      <c r="N50" s="23" t="str">
        <f aca="false">IF(COUNTA($A50:$J50)=0,"",$F50*IFERROR(INDEX(Settings!$E$14:$E$28,MATCH($B50,Settings!$A$14:$A$28,0)),0))</f>
        <v/>
      </c>
      <c r="O50" s="23" t="str">
        <f aca="false">IF(COUNTA($A50:$J50)=0,"",$D50*Settings!$B$5)</f>
        <v/>
      </c>
      <c r="P50" s="23" t="str">
        <f aca="false">IF(COUNTA($A50:$J50)=0,"",$G50*Settings!$B$6+$H50*Settings!$B$7)</f>
        <v/>
      </c>
      <c r="Q50" s="23" t="str">
        <f aca="false">IF(COUNTA($A50:$J50)=0,"",$L50*Settings!$B$8)</f>
        <v/>
      </c>
      <c r="R50" s="23" t="str">
        <f aca="false">IF(COUNTA($A50:$J50)=0,"",($P50+$Q50)*Settings!$B$9)</f>
        <v/>
      </c>
      <c r="S50" s="23" t="str">
        <f aca="false">IF(COUNTA($A50:$J50)=0,"",$C50+$J50+SUM($M50:$R50))</f>
        <v/>
      </c>
      <c r="T50" s="23" t="str">
        <f aca="false">IF(COUNTA($A50:$J50)=0,"",$L50-$S50)</f>
        <v/>
      </c>
      <c r="U50" s="24" t="str">
        <f aca="false">IF(COUNTA($A50:$J50)=0,"",IF($L50=0,0,$T50/$L50))</f>
        <v/>
      </c>
      <c r="V50" s="24" t="str">
        <f aca="false">IF(COUNTA($A50:$J50)=0,"",IF($D50=0,0,$E50/$D50))</f>
        <v/>
      </c>
      <c r="W50" s="24" t="str">
        <f aca="false">IF(COUNTA($A50:$J50)=0,"",IF($F50=0,0,$G50/$F50))</f>
        <v/>
      </c>
      <c r="X50" s="24" t="str">
        <f aca="false">IF(COUNTA($A50:$J50)=0,"",IF($F50=0,0,$H50/$F50))</f>
        <v/>
      </c>
      <c r="Y50" s="25" t="str">
        <f aca="false">IF(COUNTA($A50:$J50)=0,"",IF($C50=0,0,$L50/$C50))</f>
        <v/>
      </c>
      <c r="Z50" s="23" t="str">
        <f aca="false">IF(COUNTA($A50:$J50)=0,"",IF($G50=0,0,$C50/$G50))</f>
        <v/>
      </c>
      <c r="AA50" s="23" t="str">
        <f aca="false">IF(COUNTA($A50:$J50)=0,"",IF($G50=0,0,$T50/$G50))</f>
        <v/>
      </c>
      <c r="AB50" s="9" t="str">
        <f aca="false">IF(COUNTA($A50:$J50)=0,"",IF($B50="","Pick a product",IF($E50&gt;$D50,"Confirmed &gt; received",IF($F50&gt;$E50,"Dispatched &gt; confirmed",IF($G50+$H50&gt;$F50,"Delivered + returned &gt; dispatched","OK")))))</f>
        <v/>
      </c>
    </row>
    <row r="51" customFormat="false" ht="15" hidden="false" customHeight="false" outlineLevel="0" collapsed="false">
      <c r="A51" s="20"/>
      <c r="B51" s="14"/>
      <c r="C51" s="15"/>
      <c r="D51" s="21"/>
      <c r="E51" s="21"/>
      <c r="F51" s="21"/>
      <c r="G51" s="21"/>
      <c r="H51" s="21"/>
      <c r="I51" s="15"/>
      <c r="J51" s="15"/>
      <c r="K51" s="22" t="str">
        <f aca="false">IF(COUNTA($A51:$J51)=0,"",IF($I51&lt;&gt;"",$I51,IFERROR(INDEX(Settings!$B$14:$B$28,MATCH($B51,Settings!$A$14:$A$28,0)),0)))</f>
        <v/>
      </c>
      <c r="L51" s="23" t="str">
        <f aca="false">IF(COUNTA($A51:$J51)=0,"",$G51*($K51+IFERROR(INDEX(Settings!$C$14:$C$28,MATCH($B51,Settings!$A$14:$A$28,0)),0)))</f>
        <v/>
      </c>
      <c r="M51" s="23" t="str">
        <f aca="false">IF(COUNTA($A51:$J51)=0,"",($G51+$H51*Settings!$B$10)*IFERROR(INDEX(Settings!$D$14:$D$28,MATCH($B51,Settings!$A$14:$A$28,0)),0))</f>
        <v/>
      </c>
      <c r="N51" s="23" t="str">
        <f aca="false">IF(COUNTA($A51:$J51)=0,"",$F51*IFERROR(INDEX(Settings!$E$14:$E$28,MATCH($B51,Settings!$A$14:$A$28,0)),0))</f>
        <v/>
      </c>
      <c r="O51" s="23" t="str">
        <f aca="false">IF(COUNTA($A51:$J51)=0,"",$D51*Settings!$B$5)</f>
        <v/>
      </c>
      <c r="P51" s="23" t="str">
        <f aca="false">IF(COUNTA($A51:$J51)=0,"",$G51*Settings!$B$6+$H51*Settings!$B$7)</f>
        <v/>
      </c>
      <c r="Q51" s="23" t="str">
        <f aca="false">IF(COUNTA($A51:$J51)=0,"",$L51*Settings!$B$8)</f>
        <v/>
      </c>
      <c r="R51" s="23" t="str">
        <f aca="false">IF(COUNTA($A51:$J51)=0,"",($P51+$Q51)*Settings!$B$9)</f>
        <v/>
      </c>
      <c r="S51" s="23" t="str">
        <f aca="false">IF(COUNTA($A51:$J51)=0,"",$C51+$J51+SUM($M51:$R51))</f>
        <v/>
      </c>
      <c r="T51" s="23" t="str">
        <f aca="false">IF(COUNTA($A51:$J51)=0,"",$L51-$S51)</f>
        <v/>
      </c>
      <c r="U51" s="24" t="str">
        <f aca="false">IF(COUNTA($A51:$J51)=0,"",IF($L51=0,0,$T51/$L51))</f>
        <v/>
      </c>
      <c r="V51" s="24" t="str">
        <f aca="false">IF(COUNTA($A51:$J51)=0,"",IF($D51=0,0,$E51/$D51))</f>
        <v/>
      </c>
      <c r="W51" s="24" t="str">
        <f aca="false">IF(COUNTA($A51:$J51)=0,"",IF($F51=0,0,$G51/$F51))</f>
        <v/>
      </c>
      <c r="X51" s="24" t="str">
        <f aca="false">IF(COUNTA($A51:$J51)=0,"",IF($F51=0,0,$H51/$F51))</f>
        <v/>
      </c>
      <c r="Y51" s="25" t="str">
        <f aca="false">IF(COUNTA($A51:$J51)=0,"",IF($C51=0,0,$L51/$C51))</f>
        <v/>
      </c>
      <c r="Z51" s="23" t="str">
        <f aca="false">IF(COUNTA($A51:$J51)=0,"",IF($G51=0,0,$C51/$G51))</f>
        <v/>
      </c>
      <c r="AA51" s="23" t="str">
        <f aca="false">IF(COUNTA($A51:$J51)=0,"",IF($G51=0,0,$T51/$G51))</f>
        <v/>
      </c>
      <c r="AB51" s="9" t="str">
        <f aca="false">IF(COUNTA($A51:$J51)=0,"",IF($B51="","Pick a product",IF($E51&gt;$D51,"Confirmed &gt; received",IF($F51&gt;$E51,"Dispatched &gt; confirmed",IF($G51+$H51&gt;$F51,"Delivered + returned &gt; dispatched","OK")))))</f>
        <v/>
      </c>
    </row>
    <row r="52" customFormat="false" ht="15" hidden="false" customHeight="false" outlineLevel="0" collapsed="false">
      <c r="A52" s="20"/>
      <c r="B52" s="14"/>
      <c r="C52" s="15"/>
      <c r="D52" s="21"/>
      <c r="E52" s="21"/>
      <c r="F52" s="21"/>
      <c r="G52" s="21"/>
      <c r="H52" s="21"/>
      <c r="I52" s="15"/>
      <c r="J52" s="15"/>
      <c r="K52" s="22" t="str">
        <f aca="false">IF(COUNTA($A52:$J52)=0,"",IF($I52&lt;&gt;"",$I52,IFERROR(INDEX(Settings!$B$14:$B$28,MATCH($B52,Settings!$A$14:$A$28,0)),0)))</f>
        <v/>
      </c>
      <c r="L52" s="23" t="str">
        <f aca="false">IF(COUNTA($A52:$J52)=0,"",$G52*($K52+IFERROR(INDEX(Settings!$C$14:$C$28,MATCH($B52,Settings!$A$14:$A$28,0)),0)))</f>
        <v/>
      </c>
      <c r="M52" s="23" t="str">
        <f aca="false">IF(COUNTA($A52:$J52)=0,"",($G52+$H52*Settings!$B$10)*IFERROR(INDEX(Settings!$D$14:$D$28,MATCH($B52,Settings!$A$14:$A$28,0)),0))</f>
        <v/>
      </c>
      <c r="N52" s="23" t="str">
        <f aca="false">IF(COUNTA($A52:$J52)=0,"",$F52*IFERROR(INDEX(Settings!$E$14:$E$28,MATCH($B52,Settings!$A$14:$A$28,0)),0))</f>
        <v/>
      </c>
      <c r="O52" s="23" t="str">
        <f aca="false">IF(COUNTA($A52:$J52)=0,"",$D52*Settings!$B$5)</f>
        <v/>
      </c>
      <c r="P52" s="23" t="str">
        <f aca="false">IF(COUNTA($A52:$J52)=0,"",$G52*Settings!$B$6+$H52*Settings!$B$7)</f>
        <v/>
      </c>
      <c r="Q52" s="23" t="str">
        <f aca="false">IF(COUNTA($A52:$J52)=0,"",$L52*Settings!$B$8)</f>
        <v/>
      </c>
      <c r="R52" s="23" t="str">
        <f aca="false">IF(COUNTA($A52:$J52)=0,"",($P52+$Q52)*Settings!$B$9)</f>
        <v/>
      </c>
      <c r="S52" s="23" t="str">
        <f aca="false">IF(COUNTA($A52:$J52)=0,"",$C52+$J52+SUM($M52:$R52))</f>
        <v/>
      </c>
      <c r="T52" s="23" t="str">
        <f aca="false">IF(COUNTA($A52:$J52)=0,"",$L52-$S52)</f>
        <v/>
      </c>
      <c r="U52" s="24" t="str">
        <f aca="false">IF(COUNTA($A52:$J52)=0,"",IF($L52=0,0,$T52/$L52))</f>
        <v/>
      </c>
      <c r="V52" s="24" t="str">
        <f aca="false">IF(COUNTA($A52:$J52)=0,"",IF($D52=0,0,$E52/$D52))</f>
        <v/>
      </c>
      <c r="W52" s="24" t="str">
        <f aca="false">IF(COUNTA($A52:$J52)=0,"",IF($F52=0,0,$G52/$F52))</f>
        <v/>
      </c>
      <c r="X52" s="24" t="str">
        <f aca="false">IF(COUNTA($A52:$J52)=0,"",IF($F52=0,0,$H52/$F52))</f>
        <v/>
      </c>
      <c r="Y52" s="25" t="str">
        <f aca="false">IF(COUNTA($A52:$J52)=0,"",IF($C52=0,0,$L52/$C52))</f>
        <v/>
      </c>
      <c r="Z52" s="23" t="str">
        <f aca="false">IF(COUNTA($A52:$J52)=0,"",IF($G52=0,0,$C52/$G52))</f>
        <v/>
      </c>
      <c r="AA52" s="23" t="str">
        <f aca="false">IF(COUNTA($A52:$J52)=0,"",IF($G52=0,0,$T52/$G52))</f>
        <v/>
      </c>
      <c r="AB52" s="9" t="str">
        <f aca="false">IF(COUNTA($A52:$J52)=0,"",IF($B52="","Pick a product",IF($E52&gt;$D52,"Confirmed &gt; received",IF($F52&gt;$E52,"Dispatched &gt; confirmed",IF($G52+$H52&gt;$F52,"Delivered + returned &gt; dispatched","OK")))))</f>
        <v/>
      </c>
    </row>
    <row r="53" customFormat="false" ht="15" hidden="false" customHeight="false" outlineLevel="0" collapsed="false">
      <c r="A53" s="20"/>
      <c r="B53" s="14"/>
      <c r="C53" s="15"/>
      <c r="D53" s="21"/>
      <c r="E53" s="21"/>
      <c r="F53" s="21"/>
      <c r="G53" s="21"/>
      <c r="H53" s="21"/>
      <c r="I53" s="15"/>
      <c r="J53" s="15"/>
      <c r="K53" s="22" t="str">
        <f aca="false">IF(COUNTA($A53:$J53)=0,"",IF($I53&lt;&gt;"",$I53,IFERROR(INDEX(Settings!$B$14:$B$28,MATCH($B53,Settings!$A$14:$A$28,0)),0)))</f>
        <v/>
      </c>
      <c r="L53" s="23" t="str">
        <f aca="false">IF(COUNTA($A53:$J53)=0,"",$G53*($K53+IFERROR(INDEX(Settings!$C$14:$C$28,MATCH($B53,Settings!$A$14:$A$28,0)),0)))</f>
        <v/>
      </c>
      <c r="M53" s="23" t="str">
        <f aca="false">IF(COUNTA($A53:$J53)=0,"",($G53+$H53*Settings!$B$10)*IFERROR(INDEX(Settings!$D$14:$D$28,MATCH($B53,Settings!$A$14:$A$28,0)),0))</f>
        <v/>
      </c>
      <c r="N53" s="23" t="str">
        <f aca="false">IF(COUNTA($A53:$J53)=0,"",$F53*IFERROR(INDEX(Settings!$E$14:$E$28,MATCH($B53,Settings!$A$14:$A$28,0)),0))</f>
        <v/>
      </c>
      <c r="O53" s="23" t="str">
        <f aca="false">IF(COUNTA($A53:$J53)=0,"",$D53*Settings!$B$5)</f>
        <v/>
      </c>
      <c r="P53" s="23" t="str">
        <f aca="false">IF(COUNTA($A53:$J53)=0,"",$G53*Settings!$B$6+$H53*Settings!$B$7)</f>
        <v/>
      </c>
      <c r="Q53" s="23" t="str">
        <f aca="false">IF(COUNTA($A53:$J53)=0,"",$L53*Settings!$B$8)</f>
        <v/>
      </c>
      <c r="R53" s="23" t="str">
        <f aca="false">IF(COUNTA($A53:$J53)=0,"",($P53+$Q53)*Settings!$B$9)</f>
        <v/>
      </c>
      <c r="S53" s="23" t="str">
        <f aca="false">IF(COUNTA($A53:$J53)=0,"",$C53+$J53+SUM($M53:$R53))</f>
        <v/>
      </c>
      <c r="T53" s="23" t="str">
        <f aca="false">IF(COUNTA($A53:$J53)=0,"",$L53-$S53)</f>
        <v/>
      </c>
      <c r="U53" s="24" t="str">
        <f aca="false">IF(COUNTA($A53:$J53)=0,"",IF($L53=0,0,$T53/$L53))</f>
        <v/>
      </c>
      <c r="V53" s="24" t="str">
        <f aca="false">IF(COUNTA($A53:$J53)=0,"",IF($D53=0,0,$E53/$D53))</f>
        <v/>
      </c>
      <c r="W53" s="24" t="str">
        <f aca="false">IF(COUNTA($A53:$J53)=0,"",IF($F53=0,0,$G53/$F53))</f>
        <v/>
      </c>
      <c r="X53" s="24" t="str">
        <f aca="false">IF(COUNTA($A53:$J53)=0,"",IF($F53=0,0,$H53/$F53))</f>
        <v/>
      </c>
      <c r="Y53" s="25" t="str">
        <f aca="false">IF(COUNTA($A53:$J53)=0,"",IF($C53=0,0,$L53/$C53))</f>
        <v/>
      </c>
      <c r="Z53" s="23" t="str">
        <f aca="false">IF(COUNTA($A53:$J53)=0,"",IF($G53=0,0,$C53/$G53))</f>
        <v/>
      </c>
      <c r="AA53" s="23" t="str">
        <f aca="false">IF(COUNTA($A53:$J53)=0,"",IF($G53=0,0,$T53/$G53))</f>
        <v/>
      </c>
      <c r="AB53" s="9" t="str">
        <f aca="false">IF(COUNTA($A53:$J53)=0,"",IF($B53="","Pick a product",IF($E53&gt;$D53,"Confirmed &gt; received",IF($F53&gt;$E53,"Dispatched &gt; confirmed",IF($G53+$H53&gt;$F53,"Delivered + returned &gt; dispatched","OK")))))</f>
        <v/>
      </c>
    </row>
    <row r="54" customFormat="false" ht="15" hidden="false" customHeight="false" outlineLevel="0" collapsed="false">
      <c r="A54" s="20"/>
      <c r="B54" s="14"/>
      <c r="C54" s="15"/>
      <c r="D54" s="21"/>
      <c r="E54" s="21"/>
      <c r="F54" s="21"/>
      <c r="G54" s="21"/>
      <c r="H54" s="21"/>
      <c r="I54" s="15"/>
      <c r="J54" s="15"/>
      <c r="K54" s="22" t="str">
        <f aca="false">IF(COUNTA($A54:$J54)=0,"",IF($I54&lt;&gt;"",$I54,IFERROR(INDEX(Settings!$B$14:$B$28,MATCH($B54,Settings!$A$14:$A$28,0)),0)))</f>
        <v/>
      </c>
      <c r="L54" s="23" t="str">
        <f aca="false">IF(COUNTA($A54:$J54)=0,"",$G54*($K54+IFERROR(INDEX(Settings!$C$14:$C$28,MATCH($B54,Settings!$A$14:$A$28,0)),0)))</f>
        <v/>
      </c>
      <c r="M54" s="23" t="str">
        <f aca="false">IF(COUNTA($A54:$J54)=0,"",($G54+$H54*Settings!$B$10)*IFERROR(INDEX(Settings!$D$14:$D$28,MATCH($B54,Settings!$A$14:$A$28,0)),0))</f>
        <v/>
      </c>
      <c r="N54" s="23" t="str">
        <f aca="false">IF(COUNTA($A54:$J54)=0,"",$F54*IFERROR(INDEX(Settings!$E$14:$E$28,MATCH($B54,Settings!$A$14:$A$28,0)),0))</f>
        <v/>
      </c>
      <c r="O54" s="23" t="str">
        <f aca="false">IF(COUNTA($A54:$J54)=0,"",$D54*Settings!$B$5)</f>
        <v/>
      </c>
      <c r="P54" s="23" t="str">
        <f aca="false">IF(COUNTA($A54:$J54)=0,"",$G54*Settings!$B$6+$H54*Settings!$B$7)</f>
        <v/>
      </c>
      <c r="Q54" s="23" t="str">
        <f aca="false">IF(COUNTA($A54:$J54)=0,"",$L54*Settings!$B$8)</f>
        <v/>
      </c>
      <c r="R54" s="23" t="str">
        <f aca="false">IF(COUNTA($A54:$J54)=0,"",($P54+$Q54)*Settings!$B$9)</f>
        <v/>
      </c>
      <c r="S54" s="23" t="str">
        <f aca="false">IF(COUNTA($A54:$J54)=0,"",$C54+$J54+SUM($M54:$R54))</f>
        <v/>
      </c>
      <c r="T54" s="23" t="str">
        <f aca="false">IF(COUNTA($A54:$J54)=0,"",$L54-$S54)</f>
        <v/>
      </c>
      <c r="U54" s="24" t="str">
        <f aca="false">IF(COUNTA($A54:$J54)=0,"",IF($L54=0,0,$T54/$L54))</f>
        <v/>
      </c>
      <c r="V54" s="24" t="str">
        <f aca="false">IF(COUNTA($A54:$J54)=0,"",IF($D54=0,0,$E54/$D54))</f>
        <v/>
      </c>
      <c r="W54" s="24" t="str">
        <f aca="false">IF(COUNTA($A54:$J54)=0,"",IF($F54=0,0,$G54/$F54))</f>
        <v/>
      </c>
      <c r="X54" s="24" t="str">
        <f aca="false">IF(COUNTA($A54:$J54)=0,"",IF($F54=0,0,$H54/$F54))</f>
        <v/>
      </c>
      <c r="Y54" s="25" t="str">
        <f aca="false">IF(COUNTA($A54:$J54)=0,"",IF($C54=0,0,$L54/$C54))</f>
        <v/>
      </c>
      <c r="Z54" s="23" t="str">
        <f aca="false">IF(COUNTA($A54:$J54)=0,"",IF($G54=0,0,$C54/$G54))</f>
        <v/>
      </c>
      <c r="AA54" s="23" t="str">
        <f aca="false">IF(COUNTA($A54:$J54)=0,"",IF($G54=0,0,$T54/$G54))</f>
        <v/>
      </c>
      <c r="AB54" s="9" t="str">
        <f aca="false">IF(COUNTA($A54:$J54)=0,"",IF($B54="","Pick a product",IF($E54&gt;$D54,"Confirmed &gt; received",IF($F54&gt;$E54,"Dispatched &gt; confirmed",IF($G54+$H54&gt;$F54,"Delivered + returned &gt; dispatched","OK")))))</f>
        <v/>
      </c>
    </row>
    <row r="55" customFormat="false" ht="15" hidden="false" customHeight="false" outlineLevel="0" collapsed="false">
      <c r="A55" s="20"/>
      <c r="B55" s="14"/>
      <c r="C55" s="15"/>
      <c r="D55" s="21"/>
      <c r="E55" s="21"/>
      <c r="F55" s="21"/>
      <c r="G55" s="21"/>
      <c r="H55" s="21"/>
      <c r="I55" s="15"/>
      <c r="J55" s="15"/>
      <c r="K55" s="22" t="str">
        <f aca="false">IF(COUNTA($A55:$J55)=0,"",IF($I55&lt;&gt;"",$I55,IFERROR(INDEX(Settings!$B$14:$B$28,MATCH($B55,Settings!$A$14:$A$28,0)),0)))</f>
        <v/>
      </c>
      <c r="L55" s="23" t="str">
        <f aca="false">IF(COUNTA($A55:$J55)=0,"",$G55*($K55+IFERROR(INDEX(Settings!$C$14:$C$28,MATCH($B55,Settings!$A$14:$A$28,0)),0)))</f>
        <v/>
      </c>
      <c r="M55" s="23" t="str">
        <f aca="false">IF(COUNTA($A55:$J55)=0,"",($G55+$H55*Settings!$B$10)*IFERROR(INDEX(Settings!$D$14:$D$28,MATCH($B55,Settings!$A$14:$A$28,0)),0))</f>
        <v/>
      </c>
      <c r="N55" s="23" t="str">
        <f aca="false">IF(COUNTA($A55:$J55)=0,"",$F55*IFERROR(INDEX(Settings!$E$14:$E$28,MATCH($B55,Settings!$A$14:$A$28,0)),0))</f>
        <v/>
      </c>
      <c r="O55" s="23" t="str">
        <f aca="false">IF(COUNTA($A55:$J55)=0,"",$D55*Settings!$B$5)</f>
        <v/>
      </c>
      <c r="P55" s="23" t="str">
        <f aca="false">IF(COUNTA($A55:$J55)=0,"",$G55*Settings!$B$6+$H55*Settings!$B$7)</f>
        <v/>
      </c>
      <c r="Q55" s="23" t="str">
        <f aca="false">IF(COUNTA($A55:$J55)=0,"",$L55*Settings!$B$8)</f>
        <v/>
      </c>
      <c r="R55" s="23" t="str">
        <f aca="false">IF(COUNTA($A55:$J55)=0,"",($P55+$Q55)*Settings!$B$9)</f>
        <v/>
      </c>
      <c r="S55" s="23" t="str">
        <f aca="false">IF(COUNTA($A55:$J55)=0,"",$C55+$J55+SUM($M55:$R55))</f>
        <v/>
      </c>
      <c r="T55" s="23" t="str">
        <f aca="false">IF(COUNTA($A55:$J55)=0,"",$L55-$S55)</f>
        <v/>
      </c>
      <c r="U55" s="24" t="str">
        <f aca="false">IF(COUNTA($A55:$J55)=0,"",IF($L55=0,0,$T55/$L55))</f>
        <v/>
      </c>
      <c r="V55" s="24" t="str">
        <f aca="false">IF(COUNTA($A55:$J55)=0,"",IF($D55=0,0,$E55/$D55))</f>
        <v/>
      </c>
      <c r="W55" s="24" t="str">
        <f aca="false">IF(COUNTA($A55:$J55)=0,"",IF($F55=0,0,$G55/$F55))</f>
        <v/>
      </c>
      <c r="X55" s="24" t="str">
        <f aca="false">IF(COUNTA($A55:$J55)=0,"",IF($F55=0,0,$H55/$F55))</f>
        <v/>
      </c>
      <c r="Y55" s="25" t="str">
        <f aca="false">IF(COUNTA($A55:$J55)=0,"",IF($C55=0,0,$L55/$C55))</f>
        <v/>
      </c>
      <c r="Z55" s="23" t="str">
        <f aca="false">IF(COUNTA($A55:$J55)=0,"",IF($G55=0,0,$C55/$G55))</f>
        <v/>
      </c>
      <c r="AA55" s="23" t="str">
        <f aca="false">IF(COUNTA($A55:$J55)=0,"",IF($G55=0,0,$T55/$G55))</f>
        <v/>
      </c>
      <c r="AB55" s="9" t="str">
        <f aca="false">IF(COUNTA($A55:$J55)=0,"",IF($B55="","Pick a product",IF($E55&gt;$D55,"Confirmed &gt; received",IF($F55&gt;$E55,"Dispatched &gt; confirmed",IF($G55+$H55&gt;$F55,"Delivered + returned &gt; dispatched","OK")))))</f>
        <v/>
      </c>
    </row>
    <row r="56" customFormat="false" ht="15" hidden="false" customHeight="false" outlineLevel="0" collapsed="false">
      <c r="A56" s="20"/>
      <c r="B56" s="14"/>
      <c r="C56" s="15"/>
      <c r="D56" s="21"/>
      <c r="E56" s="21"/>
      <c r="F56" s="21"/>
      <c r="G56" s="21"/>
      <c r="H56" s="21"/>
      <c r="I56" s="15"/>
      <c r="J56" s="15"/>
      <c r="K56" s="22" t="str">
        <f aca="false">IF(COUNTA($A56:$J56)=0,"",IF($I56&lt;&gt;"",$I56,IFERROR(INDEX(Settings!$B$14:$B$28,MATCH($B56,Settings!$A$14:$A$28,0)),0)))</f>
        <v/>
      </c>
      <c r="L56" s="23" t="str">
        <f aca="false">IF(COUNTA($A56:$J56)=0,"",$G56*($K56+IFERROR(INDEX(Settings!$C$14:$C$28,MATCH($B56,Settings!$A$14:$A$28,0)),0)))</f>
        <v/>
      </c>
      <c r="M56" s="23" t="str">
        <f aca="false">IF(COUNTA($A56:$J56)=0,"",($G56+$H56*Settings!$B$10)*IFERROR(INDEX(Settings!$D$14:$D$28,MATCH($B56,Settings!$A$14:$A$28,0)),0))</f>
        <v/>
      </c>
      <c r="N56" s="23" t="str">
        <f aca="false">IF(COUNTA($A56:$J56)=0,"",$F56*IFERROR(INDEX(Settings!$E$14:$E$28,MATCH($B56,Settings!$A$14:$A$28,0)),0))</f>
        <v/>
      </c>
      <c r="O56" s="23" t="str">
        <f aca="false">IF(COUNTA($A56:$J56)=0,"",$D56*Settings!$B$5)</f>
        <v/>
      </c>
      <c r="P56" s="23" t="str">
        <f aca="false">IF(COUNTA($A56:$J56)=0,"",$G56*Settings!$B$6+$H56*Settings!$B$7)</f>
        <v/>
      </c>
      <c r="Q56" s="23" t="str">
        <f aca="false">IF(COUNTA($A56:$J56)=0,"",$L56*Settings!$B$8)</f>
        <v/>
      </c>
      <c r="R56" s="23" t="str">
        <f aca="false">IF(COUNTA($A56:$J56)=0,"",($P56+$Q56)*Settings!$B$9)</f>
        <v/>
      </c>
      <c r="S56" s="23" t="str">
        <f aca="false">IF(COUNTA($A56:$J56)=0,"",$C56+$J56+SUM($M56:$R56))</f>
        <v/>
      </c>
      <c r="T56" s="23" t="str">
        <f aca="false">IF(COUNTA($A56:$J56)=0,"",$L56-$S56)</f>
        <v/>
      </c>
      <c r="U56" s="24" t="str">
        <f aca="false">IF(COUNTA($A56:$J56)=0,"",IF($L56=0,0,$T56/$L56))</f>
        <v/>
      </c>
      <c r="V56" s="24" t="str">
        <f aca="false">IF(COUNTA($A56:$J56)=0,"",IF($D56=0,0,$E56/$D56))</f>
        <v/>
      </c>
      <c r="W56" s="24" t="str">
        <f aca="false">IF(COUNTA($A56:$J56)=0,"",IF($F56=0,0,$G56/$F56))</f>
        <v/>
      </c>
      <c r="X56" s="24" t="str">
        <f aca="false">IF(COUNTA($A56:$J56)=0,"",IF($F56=0,0,$H56/$F56))</f>
        <v/>
      </c>
      <c r="Y56" s="25" t="str">
        <f aca="false">IF(COUNTA($A56:$J56)=0,"",IF($C56=0,0,$L56/$C56))</f>
        <v/>
      </c>
      <c r="Z56" s="23" t="str">
        <f aca="false">IF(COUNTA($A56:$J56)=0,"",IF($G56=0,0,$C56/$G56))</f>
        <v/>
      </c>
      <c r="AA56" s="23" t="str">
        <f aca="false">IF(COUNTA($A56:$J56)=0,"",IF($G56=0,0,$T56/$G56))</f>
        <v/>
      </c>
      <c r="AB56" s="9" t="str">
        <f aca="false">IF(COUNTA($A56:$J56)=0,"",IF($B56="","Pick a product",IF($E56&gt;$D56,"Confirmed &gt; received",IF($F56&gt;$E56,"Dispatched &gt; confirmed",IF($G56+$H56&gt;$F56,"Delivered + returned &gt; dispatched","OK")))))</f>
        <v/>
      </c>
    </row>
    <row r="57" customFormat="false" ht="15" hidden="false" customHeight="false" outlineLevel="0" collapsed="false">
      <c r="A57" s="20"/>
      <c r="B57" s="14"/>
      <c r="C57" s="15"/>
      <c r="D57" s="21"/>
      <c r="E57" s="21"/>
      <c r="F57" s="21"/>
      <c r="G57" s="21"/>
      <c r="H57" s="21"/>
      <c r="I57" s="15"/>
      <c r="J57" s="15"/>
      <c r="K57" s="22" t="str">
        <f aca="false">IF(COUNTA($A57:$J57)=0,"",IF($I57&lt;&gt;"",$I57,IFERROR(INDEX(Settings!$B$14:$B$28,MATCH($B57,Settings!$A$14:$A$28,0)),0)))</f>
        <v/>
      </c>
      <c r="L57" s="23" t="str">
        <f aca="false">IF(COUNTA($A57:$J57)=0,"",$G57*($K57+IFERROR(INDEX(Settings!$C$14:$C$28,MATCH($B57,Settings!$A$14:$A$28,0)),0)))</f>
        <v/>
      </c>
      <c r="M57" s="23" t="str">
        <f aca="false">IF(COUNTA($A57:$J57)=0,"",($G57+$H57*Settings!$B$10)*IFERROR(INDEX(Settings!$D$14:$D$28,MATCH($B57,Settings!$A$14:$A$28,0)),0))</f>
        <v/>
      </c>
      <c r="N57" s="23" t="str">
        <f aca="false">IF(COUNTA($A57:$J57)=0,"",$F57*IFERROR(INDEX(Settings!$E$14:$E$28,MATCH($B57,Settings!$A$14:$A$28,0)),0))</f>
        <v/>
      </c>
      <c r="O57" s="23" t="str">
        <f aca="false">IF(COUNTA($A57:$J57)=0,"",$D57*Settings!$B$5)</f>
        <v/>
      </c>
      <c r="P57" s="23" t="str">
        <f aca="false">IF(COUNTA($A57:$J57)=0,"",$G57*Settings!$B$6+$H57*Settings!$B$7)</f>
        <v/>
      </c>
      <c r="Q57" s="23" t="str">
        <f aca="false">IF(COUNTA($A57:$J57)=0,"",$L57*Settings!$B$8)</f>
        <v/>
      </c>
      <c r="R57" s="23" t="str">
        <f aca="false">IF(COUNTA($A57:$J57)=0,"",($P57+$Q57)*Settings!$B$9)</f>
        <v/>
      </c>
      <c r="S57" s="23" t="str">
        <f aca="false">IF(COUNTA($A57:$J57)=0,"",$C57+$J57+SUM($M57:$R57))</f>
        <v/>
      </c>
      <c r="T57" s="23" t="str">
        <f aca="false">IF(COUNTA($A57:$J57)=0,"",$L57-$S57)</f>
        <v/>
      </c>
      <c r="U57" s="24" t="str">
        <f aca="false">IF(COUNTA($A57:$J57)=0,"",IF($L57=0,0,$T57/$L57))</f>
        <v/>
      </c>
      <c r="V57" s="24" t="str">
        <f aca="false">IF(COUNTA($A57:$J57)=0,"",IF($D57=0,0,$E57/$D57))</f>
        <v/>
      </c>
      <c r="W57" s="24" t="str">
        <f aca="false">IF(COUNTA($A57:$J57)=0,"",IF($F57=0,0,$G57/$F57))</f>
        <v/>
      </c>
      <c r="X57" s="24" t="str">
        <f aca="false">IF(COUNTA($A57:$J57)=0,"",IF($F57=0,0,$H57/$F57))</f>
        <v/>
      </c>
      <c r="Y57" s="25" t="str">
        <f aca="false">IF(COUNTA($A57:$J57)=0,"",IF($C57=0,0,$L57/$C57))</f>
        <v/>
      </c>
      <c r="Z57" s="23" t="str">
        <f aca="false">IF(COUNTA($A57:$J57)=0,"",IF($G57=0,0,$C57/$G57))</f>
        <v/>
      </c>
      <c r="AA57" s="23" t="str">
        <f aca="false">IF(COUNTA($A57:$J57)=0,"",IF($G57=0,0,$T57/$G57))</f>
        <v/>
      </c>
      <c r="AB57" s="9" t="str">
        <f aca="false">IF(COUNTA($A57:$J57)=0,"",IF($B57="","Pick a product",IF($E57&gt;$D57,"Confirmed &gt; received",IF($F57&gt;$E57,"Dispatched &gt; confirmed",IF($G57+$H57&gt;$F57,"Delivered + returned &gt; dispatched","OK")))))</f>
        <v/>
      </c>
    </row>
    <row r="58" customFormat="false" ht="15" hidden="false" customHeight="false" outlineLevel="0" collapsed="false">
      <c r="A58" s="20"/>
      <c r="B58" s="14"/>
      <c r="C58" s="15"/>
      <c r="D58" s="21"/>
      <c r="E58" s="21"/>
      <c r="F58" s="21"/>
      <c r="G58" s="21"/>
      <c r="H58" s="21"/>
      <c r="I58" s="15"/>
      <c r="J58" s="15"/>
      <c r="K58" s="22" t="str">
        <f aca="false">IF(COUNTA($A58:$J58)=0,"",IF($I58&lt;&gt;"",$I58,IFERROR(INDEX(Settings!$B$14:$B$28,MATCH($B58,Settings!$A$14:$A$28,0)),0)))</f>
        <v/>
      </c>
      <c r="L58" s="23" t="str">
        <f aca="false">IF(COUNTA($A58:$J58)=0,"",$G58*($K58+IFERROR(INDEX(Settings!$C$14:$C$28,MATCH($B58,Settings!$A$14:$A$28,0)),0)))</f>
        <v/>
      </c>
      <c r="M58" s="23" t="str">
        <f aca="false">IF(COUNTA($A58:$J58)=0,"",($G58+$H58*Settings!$B$10)*IFERROR(INDEX(Settings!$D$14:$D$28,MATCH($B58,Settings!$A$14:$A$28,0)),0))</f>
        <v/>
      </c>
      <c r="N58" s="23" t="str">
        <f aca="false">IF(COUNTA($A58:$J58)=0,"",$F58*IFERROR(INDEX(Settings!$E$14:$E$28,MATCH($B58,Settings!$A$14:$A$28,0)),0))</f>
        <v/>
      </c>
      <c r="O58" s="23" t="str">
        <f aca="false">IF(COUNTA($A58:$J58)=0,"",$D58*Settings!$B$5)</f>
        <v/>
      </c>
      <c r="P58" s="23" t="str">
        <f aca="false">IF(COUNTA($A58:$J58)=0,"",$G58*Settings!$B$6+$H58*Settings!$B$7)</f>
        <v/>
      </c>
      <c r="Q58" s="23" t="str">
        <f aca="false">IF(COUNTA($A58:$J58)=0,"",$L58*Settings!$B$8)</f>
        <v/>
      </c>
      <c r="R58" s="23" t="str">
        <f aca="false">IF(COUNTA($A58:$J58)=0,"",($P58+$Q58)*Settings!$B$9)</f>
        <v/>
      </c>
      <c r="S58" s="23" t="str">
        <f aca="false">IF(COUNTA($A58:$J58)=0,"",$C58+$J58+SUM($M58:$R58))</f>
        <v/>
      </c>
      <c r="T58" s="23" t="str">
        <f aca="false">IF(COUNTA($A58:$J58)=0,"",$L58-$S58)</f>
        <v/>
      </c>
      <c r="U58" s="24" t="str">
        <f aca="false">IF(COUNTA($A58:$J58)=0,"",IF($L58=0,0,$T58/$L58))</f>
        <v/>
      </c>
      <c r="V58" s="24" t="str">
        <f aca="false">IF(COUNTA($A58:$J58)=0,"",IF($D58=0,0,$E58/$D58))</f>
        <v/>
      </c>
      <c r="W58" s="24" t="str">
        <f aca="false">IF(COUNTA($A58:$J58)=0,"",IF($F58=0,0,$G58/$F58))</f>
        <v/>
      </c>
      <c r="X58" s="24" t="str">
        <f aca="false">IF(COUNTA($A58:$J58)=0,"",IF($F58=0,0,$H58/$F58))</f>
        <v/>
      </c>
      <c r="Y58" s="25" t="str">
        <f aca="false">IF(COUNTA($A58:$J58)=0,"",IF($C58=0,0,$L58/$C58))</f>
        <v/>
      </c>
      <c r="Z58" s="23" t="str">
        <f aca="false">IF(COUNTA($A58:$J58)=0,"",IF($G58=0,0,$C58/$G58))</f>
        <v/>
      </c>
      <c r="AA58" s="23" t="str">
        <f aca="false">IF(COUNTA($A58:$J58)=0,"",IF($G58=0,0,$T58/$G58))</f>
        <v/>
      </c>
      <c r="AB58" s="9" t="str">
        <f aca="false">IF(COUNTA($A58:$J58)=0,"",IF($B58="","Pick a product",IF($E58&gt;$D58,"Confirmed &gt; received",IF($F58&gt;$E58,"Dispatched &gt; confirmed",IF($G58+$H58&gt;$F58,"Delivered + returned &gt; dispatched","OK")))))</f>
        <v/>
      </c>
    </row>
    <row r="59" customFormat="false" ht="15" hidden="false" customHeight="false" outlineLevel="0" collapsed="false">
      <c r="A59" s="20"/>
      <c r="B59" s="14"/>
      <c r="C59" s="15"/>
      <c r="D59" s="21"/>
      <c r="E59" s="21"/>
      <c r="F59" s="21"/>
      <c r="G59" s="21"/>
      <c r="H59" s="21"/>
      <c r="I59" s="15"/>
      <c r="J59" s="15"/>
      <c r="K59" s="22" t="str">
        <f aca="false">IF(COUNTA($A59:$J59)=0,"",IF($I59&lt;&gt;"",$I59,IFERROR(INDEX(Settings!$B$14:$B$28,MATCH($B59,Settings!$A$14:$A$28,0)),0)))</f>
        <v/>
      </c>
      <c r="L59" s="23" t="str">
        <f aca="false">IF(COUNTA($A59:$J59)=0,"",$G59*($K59+IFERROR(INDEX(Settings!$C$14:$C$28,MATCH($B59,Settings!$A$14:$A$28,0)),0)))</f>
        <v/>
      </c>
      <c r="M59" s="23" t="str">
        <f aca="false">IF(COUNTA($A59:$J59)=0,"",($G59+$H59*Settings!$B$10)*IFERROR(INDEX(Settings!$D$14:$D$28,MATCH($B59,Settings!$A$14:$A$28,0)),0))</f>
        <v/>
      </c>
      <c r="N59" s="23" t="str">
        <f aca="false">IF(COUNTA($A59:$J59)=0,"",$F59*IFERROR(INDEX(Settings!$E$14:$E$28,MATCH($B59,Settings!$A$14:$A$28,0)),0))</f>
        <v/>
      </c>
      <c r="O59" s="23" t="str">
        <f aca="false">IF(COUNTA($A59:$J59)=0,"",$D59*Settings!$B$5)</f>
        <v/>
      </c>
      <c r="P59" s="23" t="str">
        <f aca="false">IF(COUNTA($A59:$J59)=0,"",$G59*Settings!$B$6+$H59*Settings!$B$7)</f>
        <v/>
      </c>
      <c r="Q59" s="23" t="str">
        <f aca="false">IF(COUNTA($A59:$J59)=0,"",$L59*Settings!$B$8)</f>
        <v/>
      </c>
      <c r="R59" s="23" t="str">
        <f aca="false">IF(COUNTA($A59:$J59)=0,"",($P59+$Q59)*Settings!$B$9)</f>
        <v/>
      </c>
      <c r="S59" s="23" t="str">
        <f aca="false">IF(COUNTA($A59:$J59)=0,"",$C59+$J59+SUM($M59:$R59))</f>
        <v/>
      </c>
      <c r="T59" s="23" t="str">
        <f aca="false">IF(COUNTA($A59:$J59)=0,"",$L59-$S59)</f>
        <v/>
      </c>
      <c r="U59" s="24" t="str">
        <f aca="false">IF(COUNTA($A59:$J59)=0,"",IF($L59=0,0,$T59/$L59))</f>
        <v/>
      </c>
      <c r="V59" s="24" t="str">
        <f aca="false">IF(COUNTA($A59:$J59)=0,"",IF($D59=0,0,$E59/$D59))</f>
        <v/>
      </c>
      <c r="W59" s="24" t="str">
        <f aca="false">IF(COUNTA($A59:$J59)=0,"",IF($F59=0,0,$G59/$F59))</f>
        <v/>
      </c>
      <c r="X59" s="24" t="str">
        <f aca="false">IF(COUNTA($A59:$J59)=0,"",IF($F59=0,0,$H59/$F59))</f>
        <v/>
      </c>
      <c r="Y59" s="25" t="str">
        <f aca="false">IF(COUNTA($A59:$J59)=0,"",IF($C59=0,0,$L59/$C59))</f>
        <v/>
      </c>
      <c r="Z59" s="23" t="str">
        <f aca="false">IF(COUNTA($A59:$J59)=0,"",IF($G59=0,0,$C59/$G59))</f>
        <v/>
      </c>
      <c r="AA59" s="23" t="str">
        <f aca="false">IF(COUNTA($A59:$J59)=0,"",IF($G59=0,0,$T59/$G59))</f>
        <v/>
      </c>
      <c r="AB59" s="9" t="str">
        <f aca="false">IF(COUNTA($A59:$J59)=0,"",IF($B59="","Pick a product",IF($E59&gt;$D59,"Confirmed &gt; received",IF($F59&gt;$E59,"Dispatched &gt; confirmed",IF($G59+$H59&gt;$F59,"Delivered + returned &gt; dispatched","OK")))))</f>
        <v/>
      </c>
    </row>
    <row r="60" customFormat="false" ht="15" hidden="false" customHeight="false" outlineLevel="0" collapsed="false">
      <c r="A60" s="20"/>
      <c r="B60" s="14"/>
      <c r="C60" s="15"/>
      <c r="D60" s="21"/>
      <c r="E60" s="21"/>
      <c r="F60" s="21"/>
      <c r="G60" s="21"/>
      <c r="H60" s="21"/>
      <c r="I60" s="15"/>
      <c r="J60" s="15"/>
      <c r="K60" s="22" t="str">
        <f aca="false">IF(COUNTA($A60:$J60)=0,"",IF($I60&lt;&gt;"",$I60,IFERROR(INDEX(Settings!$B$14:$B$28,MATCH($B60,Settings!$A$14:$A$28,0)),0)))</f>
        <v/>
      </c>
      <c r="L60" s="23" t="str">
        <f aca="false">IF(COUNTA($A60:$J60)=0,"",$G60*($K60+IFERROR(INDEX(Settings!$C$14:$C$28,MATCH($B60,Settings!$A$14:$A$28,0)),0)))</f>
        <v/>
      </c>
      <c r="M60" s="23" t="str">
        <f aca="false">IF(COUNTA($A60:$J60)=0,"",($G60+$H60*Settings!$B$10)*IFERROR(INDEX(Settings!$D$14:$D$28,MATCH($B60,Settings!$A$14:$A$28,0)),0))</f>
        <v/>
      </c>
      <c r="N60" s="23" t="str">
        <f aca="false">IF(COUNTA($A60:$J60)=0,"",$F60*IFERROR(INDEX(Settings!$E$14:$E$28,MATCH($B60,Settings!$A$14:$A$28,0)),0))</f>
        <v/>
      </c>
      <c r="O60" s="23" t="str">
        <f aca="false">IF(COUNTA($A60:$J60)=0,"",$D60*Settings!$B$5)</f>
        <v/>
      </c>
      <c r="P60" s="23" t="str">
        <f aca="false">IF(COUNTA($A60:$J60)=0,"",$G60*Settings!$B$6+$H60*Settings!$B$7)</f>
        <v/>
      </c>
      <c r="Q60" s="23" t="str">
        <f aca="false">IF(COUNTA($A60:$J60)=0,"",$L60*Settings!$B$8)</f>
        <v/>
      </c>
      <c r="R60" s="23" t="str">
        <f aca="false">IF(COUNTA($A60:$J60)=0,"",($P60+$Q60)*Settings!$B$9)</f>
        <v/>
      </c>
      <c r="S60" s="23" t="str">
        <f aca="false">IF(COUNTA($A60:$J60)=0,"",$C60+$J60+SUM($M60:$R60))</f>
        <v/>
      </c>
      <c r="T60" s="23" t="str">
        <f aca="false">IF(COUNTA($A60:$J60)=0,"",$L60-$S60)</f>
        <v/>
      </c>
      <c r="U60" s="24" t="str">
        <f aca="false">IF(COUNTA($A60:$J60)=0,"",IF($L60=0,0,$T60/$L60))</f>
        <v/>
      </c>
      <c r="V60" s="24" t="str">
        <f aca="false">IF(COUNTA($A60:$J60)=0,"",IF($D60=0,0,$E60/$D60))</f>
        <v/>
      </c>
      <c r="W60" s="24" t="str">
        <f aca="false">IF(COUNTA($A60:$J60)=0,"",IF($F60=0,0,$G60/$F60))</f>
        <v/>
      </c>
      <c r="X60" s="24" t="str">
        <f aca="false">IF(COUNTA($A60:$J60)=0,"",IF($F60=0,0,$H60/$F60))</f>
        <v/>
      </c>
      <c r="Y60" s="25" t="str">
        <f aca="false">IF(COUNTA($A60:$J60)=0,"",IF($C60=0,0,$L60/$C60))</f>
        <v/>
      </c>
      <c r="Z60" s="23" t="str">
        <f aca="false">IF(COUNTA($A60:$J60)=0,"",IF($G60=0,0,$C60/$G60))</f>
        <v/>
      </c>
      <c r="AA60" s="23" t="str">
        <f aca="false">IF(COUNTA($A60:$J60)=0,"",IF($G60=0,0,$T60/$G60))</f>
        <v/>
      </c>
      <c r="AB60" s="9" t="str">
        <f aca="false">IF(COUNTA($A60:$J60)=0,"",IF($B60="","Pick a product",IF($E60&gt;$D60,"Confirmed &gt; received",IF($F60&gt;$E60,"Dispatched &gt; confirmed",IF($G60+$H60&gt;$F60,"Delivered + returned &gt; dispatched","OK")))))</f>
        <v/>
      </c>
    </row>
    <row r="61" customFormat="false" ht="15" hidden="false" customHeight="false" outlineLevel="0" collapsed="false">
      <c r="A61" s="20"/>
      <c r="B61" s="14"/>
      <c r="C61" s="15"/>
      <c r="D61" s="21"/>
      <c r="E61" s="21"/>
      <c r="F61" s="21"/>
      <c r="G61" s="21"/>
      <c r="H61" s="21"/>
      <c r="I61" s="15"/>
      <c r="J61" s="15"/>
      <c r="K61" s="22" t="str">
        <f aca="false">IF(COUNTA($A61:$J61)=0,"",IF($I61&lt;&gt;"",$I61,IFERROR(INDEX(Settings!$B$14:$B$28,MATCH($B61,Settings!$A$14:$A$28,0)),0)))</f>
        <v/>
      </c>
      <c r="L61" s="23" t="str">
        <f aca="false">IF(COUNTA($A61:$J61)=0,"",$G61*($K61+IFERROR(INDEX(Settings!$C$14:$C$28,MATCH($B61,Settings!$A$14:$A$28,0)),0)))</f>
        <v/>
      </c>
      <c r="M61" s="23" t="str">
        <f aca="false">IF(COUNTA($A61:$J61)=0,"",($G61+$H61*Settings!$B$10)*IFERROR(INDEX(Settings!$D$14:$D$28,MATCH($B61,Settings!$A$14:$A$28,0)),0))</f>
        <v/>
      </c>
      <c r="N61" s="23" t="str">
        <f aca="false">IF(COUNTA($A61:$J61)=0,"",$F61*IFERROR(INDEX(Settings!$E$14:$E$28,MATCH($B61,Settings!$A$14:$A$28,0)),0))</f>
        <v/>
      </c>
      <c r="O61" s="23" t="str">
        <f aca="false">IF(COUNTA($A61:$J61)=0,"",$D61*Settings!$B$5)</f>
        <v/>
      </c>
      <c r="P61" s="23" t="str">
        <f aca="false">IF(COUNTA($A61:$J61)=0,"",$G61*Settings!$B$6+$H61*Settings!$B$7)</f>
        <v/>
      </c>
      <c r="Q61" s="23" t="str">
        <f aca="false">IF(COUNTA($A61:$J61)=0,"",$L61*Settings!$B$8)</f>
        <v/>
      </c>
      <c r="R61" s="23" t="str">
        <f aca="false">IF(COUNTA($A61:$J61)=0,"",($P61+$Q61)*Settings!$B$9)</f>
        <v/>
      </c>
      <c r="S61" s="23" t="str">
        <f aca="false">IF(COUNTA($A61:$J61)=0,"",$C61+$J61+SUM($M61:$R61))</f>
        <v/>
      </c>
      <c r="T61" s="23" t="str">
        <f aca="false">IF(COUNTA($A61:$J61)=0,"",$L61-$S61)</f>
        <v/>
      </c>
      <c r="U61" s="24" t="str">
        <f aca="false">IF(COUNTA($A61:$J61)=0,"",IF($L61=0,0,$T61/$L61))</f>
        <v/>
      </c>
      <c r="V61" s="24" t="str">
        <f aca="false">IF(COUNTA($A61:$J61)=0,"",IF($D61=0,0,$E61/$D61))</f>
        <v/>
      </c>
      <c r="W61" s="24" t="str">
        <f aca="false">IF(COUNTA($A61:$J61)=0,"",IF($F61=0,0,$G61/$F61))</f>
        <v/>
      </c>
      <c r="X61" s="24" t="str">
        <f aca="false">IF(COUNTA($A61:$J61)=0,"",IF($F61=0,0,$H61/$F61))</f>
        <v/>
      </c>
      <c r="Y61" s="25" t="str">
        <f aca="false">IF(COUNTA($A61:$J61)=0,"",IF($C61=0,0,$L61/$C61))</f>
        <v/>
      </c>
      <c r="Z61" s="23" t="str">
        <f aca="false">IF(COUNTA($A61:$J61)=0,"",IF($G61=0,0,$C61/$G61))</f>
        <v/>
      </c>
      <c r="AA61" s="23" t="str">
        <f aca="false">IF(COUNTA($A61:$J61)=0,"",IF($G61=0,0,$T61/$G61))</f>
        <v/>
      </c>
      <c r="AB61" s="9" t="str">
        <f aca="false">IF(COUNTA($A61:$J61)=0,"",IF($B61="","Pick a product",IF($E61&gt;$D61,"Confirmed &gt; received",IF($F61&gt;$E61,"Dispatched &gt; confirmed",IF($G61+$H61&gt;$F61,"Delivered + returned &gt; dispatched","OK")))))</f>
        <v/>
      </c>
    </row>
    <row r="62" customFormat="false" ht="15" hidden="false" customHeight="false" outlineLevel="0" collapsed="false">
      <c r="A62" s="20"/>
      <c r="B62" s="14"/>
      <c r="C62" s="15"/>
      <c r="D62" s="21"/>
      <c r="E62" s="21"/>
      <c r="F62" s="21"/>
      <c r="G62" s="21"/>
      <c r="H62" s="21"/>
      <c r="I62" s="15"/>
      <c r="J62" s="15"/>
      <c r="K62" s="22" t="str">
        <f aca="false">IF(COUNTA($A62:$J62)=0,"",IF($I62&lt;&gt;"",$I62,IFERROR(INDEX(Settings!$B$14:$B$28,MATCH($B62,Settings!$A$14:$A$28,0)),0)))</f>
        <v/>
      </c>
      <c r="L62" s="23" t="str">
        <f aca="false">IF(COUNTA($A62:$J62)=0,"",$G62*($K62+IFERROR(INDEX(Settings!$C$14:$C$28,MATCH($B62,Settings!$A$14:$A$28,0)),0)))</f>
        <v/>
      </c>
      <c r="M62" s="23" t="str">
        <f aca="false">IF(COUNTA($A62:$J62)=0,"",($G62+$H62*Settings!$B$10)*IFERROR(INDEX(Settings!$D$14:$D$28,MATCH($B62,Settings!$A$14:$A$28,0)),0))</f>
        <v/>
      </c>
      <c r="N62" s="23" t="str">
        <f aca="false">IF(COUNTA($A62:$J62)=0,"",$F62*IFERROR(INDEX(Settings!$E$14:$E$28,MATCH($B62,Settings!$A$14:$A$28,0)),0))</f>
        <v/>
      </c>
      <c r="O62" s="23" t="str">
        <f aca="false">IF(COUNTA($A62:$J62)=0,"",$D62*Settings!$B$5)</f>
        <v/>
      </c>
      <c r="P62" s="23" t="str">
        <f aca="false">IF(COUNTA($A62:$J62)=0,"",$G62*Settings!$B$6+$H62*Settings!$B$7)</f>
        <v/>
      </c>
      <c r="Q62" s="23" t="str">
        <f aca="false">IF(COUNTA($A62:$J62)=0,"",$L62*Settings!$B$8)</f>
        <v/>
      </c>
      <c r="R62" s="23" t="str">
        <f aca="false">IF(COUNTA($A62:$J62)=0,"",($P62+$Q62)*Settings!$B$9)</f>
        <v/>
      </c>
      <c r="S62" s="23" t="str">
        <f aca="false">IF(COUNTA($A62:$J62)=0,"",$C62+$J62+SUM($M62:$R62))</f>
        <v/>
      </c>
      <c r="T62" s="23" t="str">
        <f aca="false">IF(COUNTA($A62:$J62)=0,"",$L62-$S62)</f>
        <v/>
      </c>
      <c r="U62" s="24" t="str">
        <f aca="false">IF(COUNTA($A62:$J62)=0,"",IF($L62=0,0,$T62/$L62))</f>
        <v/>
      </c>
      <c r="V62" s="24" t="str">
        <f aca="false">IF(COUNTA($A62:$J62)=0,"",IF($D62=0,0,$E62/$D62))</f>
        <v/>
      </c>
      <c r="W62" s="24" t="str">
        <f aca="false">IF(COUNTA($A62:$J62)=0,"",IF($F62=0,0,$G62/$F62))</f>
        <v/>
      </c>
      <c r="X62" s="24" t="str">
        <f aca="false">IF(COUNTA($A62:$J62)=0,"",IF($F62=0,0,$H62/$F62))</f>
        <v/>
      </c>
      <c r="Y62" s="25" t="str">
        <f aca="false">IF(COUNTA($A62:$J62)=0,"",IF($C62=0,0,$L62/$C62))</f>
        <v/>
      </c>
      <c r="Z62" s="23" t="str">
        <f aca="false">IF(COUNTA($A62:$J62)=0,"",IF($G62=0,0,$C62/$G62))</f>
        <v/>
      </c>
      <c r="AA62" s="23" t="str">
        <f aca="false">IF(COUNTA($A62:$J62)=0,"",IF($G62=0,0,$T62/$G62))</f>
        <v/>
      </c>
      <c r="AB62" s="9" t="str">
        <f aca="false">IF(COUNTA($A62:$J62)=0,"",IF($B62="","Pick a product",IF($E62&gt;$D62,"Confirmed &gt; received",IF($F62&gt;$E62,"Dispatched &gt; confirmed",IF($G62+$H62&gt;$F62,"Delivered + returned &gt; dispatched","OK")))))</f>
        <v/>
      </c>
    </row>
    <row r="63" customFormat="false" ht="15" hidden="false" customHeight="false" outlineLevel="0" collapsed="false">
      <c r="A63" s="20"/>
      <c r="B63" s="14"/>
      <c r="C63" s="15"/>
      <c r="D63" s="21"/>
      <c r="E63" s="21"/>
      <c r="F63" s="21"/>
      <c r="G63" s="21"/>
      <c r="H63" s="21"/>
      <c r="I63" s="15"/>
      <c r="J63" s="15"/>
      <c r="K63" s="22" t="str">
        <f aca="false">IF(COUNTA($A63:$J63)=0,"",IF($I63&lt;&gt;"",$I63,IFERROR(INDEX(Settings!$B$14:$B$28,MATCH($B63,Settings!$A$14:$A$28,0)),0)))</f>
        <v/>
      </c>
      <c r="L63" s="23" t="str">
        <f aca="false">IF(COUNTA($A63:$J63)=0,"",$G63*($K63+IFERROR(INDEX(Settings!$C$14:$C$28,MATCH($B63,Settings!$A$14:$A$28,0)),0)))</f>
        <v/>
      </c>
      <c r="M63" s="23" t="str">
        <f aca="false">IF(COUNTA($A63:$J63)=0,"",($G63+$H63*Settings!$B$10)*IFERROR(INDEX(Settings!$D$14:$D$28,MATCH($B63,Settings!$A$14:$A$28,0)),0))</f>
        <v/>
      </c>
      <c r="N63" s="23" t="str">
        <f aca="false">IF(COUNTA($A63:$J63)=0,"",$F63*IFERROR(INDEX(Settings!$E$14:$E$28,MATCH($B63,Settings!$A$14:$A$28,0)),0))</f>
        <v/>
      </c>
      <c r="O63" s="23" t="str">
        <f aca="false">IF(COUNTA($A63:$J63)=0,"",$D63*Settings!$B$5)</f>
        <v/>
      </c>
      <c r="P63" s="23" t="str">
        <f aca="false">IF(COUNTA($A63:$J63)=0,"",$G63*Settings!$B$6+$H63*Settings!$B$7)</f>
        <v/>
      </c>
      <c r="Q63" s="23" t="str">
        <f aca="false">IF(COUNTA($A63:$J63)=0,"",$L63*Settings!$B$8)</f>
        <v/>
      </c>
      <c r="R63" s="23" t="str">
        <f aca="false">IF(COUNTA($A63:$J63)=0,"",($P63+$Q63)*Settings!$B$9)</f>
        <v/>
      </c>
      <c r="S63" s="23" t="str">
        <f aca="false">IF(COUNTA($A63:$J63)=0,"",$C63+$J63+SUM($M63:$R63))</f>
        <v/>
      </c>
      <c r="T63" s="23" t="str">
        <f aca="false">IF(COUNTA($A63:$J63)=0,"",$L63-$S63)</f>
        <v/>
      </c>
      <c r="U63" s="24" t="str">
        <f aca="false">IF(COUNTA($A63:$J63)=0,"",IF($L63=0,0,$T63/$L63))</f>
        <v/>
      </c>
      <c r="V63" s="24" t="str">
        <f aca="false">IF(COUNTA($A63:$J63)=0,"",IF($D63=0,0,$E63/$D63))</f>
        <v/>
      </c>
      <c r="W63" s="24" t="str">
        <f aca="false">IF(COUNTA($A63:$J63)=0,"",IF($F63=0,0,$G63/$F63))</f>
        <v/>
      </c>
      <c r="X63" s="24" t="str">
        <f aca="false">IF(COUNTA($A63:$J63)=0,"",IF($F63=0,0,$H63/$F63))</f>
        <v/>
      </c>
      <c r="Y63" s="25" t="str">
        <f aca="false">IF(COUNTA($A63:$J63)=0,"",IF($C63=0,0,$L63/$C63))</f>
        <v/>
      </c>
      <c r="Z63" s="23" t="str">
        <f aca="false">IF(COUNTA($A63:$J63)=0,"",IF($G63=0,0,$C63/$G63))</f>
        <v/>
      </c>
      <c r="AA63" s="23" t="str">
        <f aca="false">IF(COUNTA($A63:$J63)=0,"",IF($G63=0,0,$T63/$G63))</f>
        <v/>
      </c>
      <c r="AB63" s="9" t="str">
        <f aca="false">IF(COUNTA($A63:$J63)=0,"",IF($B63="","Pick a product",IF($E63&gt;$D63,"Confirmed &gt; received",IF($F63&gt;$E63,"Dispatched &gt; confirmed",IF($G63+$H63&gt;$F63,"Delivered + returned &gt; dispatched","OK")))))</f>
        <v/>
      </c>
    </row>
    <row r="64" customFormat="false" ht="15" hidden="false" customHeight="false" outlineLevel="0" collapsed="false">
      <c r="A64" s="20"/>
      <c r="B64" s="14"/>
      <c r="C64" s="15"/>
      <c r="D64" s="21"/>
      <c r="E64" s="21"/>
      <c r="F64" s="21"/>
      <c r="G64" s="21"/>
      <c r="H64" s="21"/>
      <c r="I64" s="15"/>
      <c r="J64" s="15"/>
      <c r="K64" s="22" t="str">
        <f aca="false">IF(COUNTA($A64:$J64)=0,"",IF($I64&lt;&gt;"",$I64,IFERROR(INDEX(Settings!$B$14:$B$28,MATCH($B64,Settings!$A$14:$A$28,0)),0)))</f>
        <v/>
      </c>
      <c r="L64" s="23" t="str">
        <f aca="false">IF(COUNTA($A64:$J64)=0,"",$G64*($K64+IFERROR(INDEX(Settings!$C$14:$C$28,MATCH($B64,Settings!$A$14:$A$28,0)),0)))</f>
        <v/>
      </c>
      <c r="M64" s="23" t="str">
        <f aca="false">IF(COUNTA($A64:$J64)=0,"",($G64+$H64*Settings!$B$10)*IFERROR(INDEX(Settings!$D$14:$D$28,MATCH($B64,Settings!$A$14:$A$28,0)),0))</f>
        <v/>
      </c>
      <c r="N64" s="23" t="str">
        <f aca="false">IF(COUNTA($A64:$J64)=0,"",$F64*IFERROR(INDEX(Settings!$E$14:$E$28,MATCH($B64,Settings!$A$14:$A$28,0)),0))</f>
        <v/>
      </c>
      <c r="O64" s="23" t="str">
        <f aca="false">IF(COUNTA($A64:$J64)=0,"",$D64*Settings!$B$5)</f>
        <v/>
      </c>
      <c r="P64" s="23" t="str">
        <f aca="false">IF(COUNTA($A64:$J64)=0,"",$G64*Settings!$B$6+$H64*Settings!$B$7)</f>
        <v/>
      </c>
      <c r="Q64" s="23" t="str">
        <f aca="false">IF(COUNTA($A64:$J64)=0,"",$L64*Settings!$B$8)</f>
        <v/>
      </c>
      <c r="R64" s="23" t="str">
        <f aca="false">IF(COUNTA($A64:$J64)=0,"",($P64+$Q64)*Settings!$B$9)</f>
        <v/>
      </c>
      <c r="S64" s="23" t="str">
        <f aca="false">IF(COUNTA($A64:$J64)=0,"",$C64+$J64+SUM($M64:$R64))</f>
        <v/>
      </c>
      <c r="T64" s="23" t="str">
        <f aca="false">IF(COUNTA($A64:$J64)=0,"",$L64-$S64)</f>
        <v/>
      </c>
      <c r="U64" s="24" t="str">
        <f aca="false">IF(COUNTA($A64:$J64)=0,"",IF($L64=0,0,$T64/$L64))</f>
        <v/>
      </c>
      <c r="V64" s="24" t="str">
        <f aca="false">IF(COUNTA($A64:$J64)=0,"",IF($D64=0,0,$E64/$D64))</f>
        <v/>
      </c>
      <c r="W64" s="24" t="str">
        <f aca="false">IF(COUNTA($A64:$J64)=0,"",IF($F64=0,0,$G64/$F64))</f>
        <v/>
      </c>
      <c r="X64" s="24" t="str">
        <f aca="false">IF(COUNTA($A64:$J64)=0,"",IF($F64=0,0,$H64/$F64))</f>
        <v/>
      </c>
      <c r="Y64" s="25" t="str">
        <f aca="false">IF(COUNTA($A64:$J64)=0,"",IF($C64=0,0,$L64/$C64))</f>
        <v/>
      </c>
      <c r="Z64" s="23" t="str">
        <f aca="false">IF(COUNTA($A64:$J64)=0,"",IF($G64=0,0,$C64/$G64))</f>
        <v/>
      </c>
      <c r="AA64" s="23" t="str">
        <f aca="false">IF(COUNTA($A64:$J64)=0,"",IF($G64=0,0,$T64/$G64))</f>
        <v/>
      </c>
      <c r="AB64" s="9" t="str">
        <f aca="false">IF(COUNTA($A64:$J64)=0,"",IF($B64="","Pick a product",IF($E64&gt;$D64,"Confirmed &gt; received",IF($F64&gt;$E64,"Dispatched &gt; confirmed",IF($G64+$H64&gt;$F64,"Delivered + returned &gt; dispatched","OK")))))</f>
        <v/>
      </c>
    </row>
    <row r="65" customFormat="false" ht="15" hidden="false" customHeight="false" outlineLevel="0" collapsed="false">
      <c r="A65" s="20"/>
      <c r="B65" s="14"/>
      <c r="C65" s="15"/>
      <c r="D65" s="21"/>
      <c r="E65" s="21"/>
      <c r="F65" s="21"/>
      <c r="G65" s="21"/>
      <c r="H65" s="21"/>
      <c r="I65" s="15"/>
      <c r="J65" s="15"/>
      <c r="K65" s="22" t="str">
        <f aca="false">IF(COUNTA($A65:$J65)=0,"",IF($I65&lt;&gt;"",$I65,IFERROR(INDEX(Settings!$B$14:$B$28,MATCH($B65,Settings!$A$14:$A$28,0)),0)))</f>
        <v/>
      </c>
      <c r="L65" s="23" t="str">
        <f aca="false">IF(COUNTA($A65:$J65)=0,"",$G65*($K65+IFERROR(INDEX(Settings!$C$14:$C$28,MATCH($B65,Settings!$A$14:$A$28,0)),0)))</f>
        <v/>
      </c>
      <c r="M65" s="23" t="str">
        <f aca="false">IF(COUNTA($A65:$J65)=0,"",($G65+$H65*Settings!$B$10)*IFERROR(INDEX(Settings!$D$14:$D$28,MATCH($B65,Settings!$A$14:$A$28,0)),0))</f>
        <v/>
      </c>
      <c r="N65" s="23" t="str">
        <f aca="false">IF(COUNTA($A65:$J65)=0,"",$F65*IFERROR(INDEX(Settings!$E$14:$E$28,MATCH($B65,Settings!$A$14:$A$28,0)),0))</f>
        <v/>
      </c>
      <c r="O65" s="23" t="str">
        <f aca="false">IF(COUNTA($A65:$J65)=0,"",$D65*Settings!$B$5)</f>
        <v/>
      </c>
      <c r="P65" s="23" t="str">
        <f aca="false">IF(COUNTA($A65:$J65)=0,"",$G65*Settings!$B$6+$H65*Settings!$B$7)</f>
        <v/>
      </c>
      <c r="Q65" s="23" t="str">
        <f aca="false">IF(COUNTA($A65:$J65)=0,"",$L65*Settings!$B$8)</f>
        <v/>
      </c>
      <c r="R65" s="23" t="str">
        <f aca="false">IF(COUNTA($A65:$J65)=0,"",($P65+$Q65)*Settings!$B$9)</f>
        <v/>
      </c>
      <c r="S65" s="23" t="str">
        <f aca="false">IF(COUNTA($A65:$J65)=0,"",$C65+$J65+SUM($M65:$R65))</f>
        <v/>
      </c>
      <c r="T65" s="23" t="str">
        <f aca="false">IF(COUNTA($A65:$J65)=0,"",$L65-$S65)</f>
        <v/>
      </c>
      <c r="U65" s="24" t="str">
        <f aca="false">IF(COUNTA($A65:$J65)=0,"",IF($L65=0,0,$T65/$L65))</f>
        <v/>
      </c>
      <c r="V65" s="24" t="str">
        <f aca="false">IF(COUNTA($A65:$J65)=0,"",IF($D65=0,0,$E65/$D65))</f>
        <v/>
      </c>
      <c r="W65" s="24" t="str">
        <f aca="false">IF(COUNTA($A65:$J65)=0,"",IF($F65=0,0,$G65/$F65))</f>
        <v/>
      </c>
      <c r="X65" s="24" t="str">
        <f aca="false">IF(COUNTA($A65:$J65)=0,"",IF($F65=0,0,$H65/$F65))</f>
        <v/>
      </c>
      <c r="Y65" s="25" t="str">
        <f aca="false">IF(COUNTA($A65:$J65)=0,"",IF($C65=0,0,$L65/$C65))</f>
        <v/>
      </c>
      <c r="Z65" s="23" t="str">
        <f aca="false">IF(COUNTA($A65:$J65)=0,"",IF($G65=0,0,$C65/$G65))</f>
        <v/>
      </c>
      <c r="AA65" s="23" t="str">
        <f aca="false">IF(COUNTA($A65:$J65)=0,"",IF($G65=0,0,$T65/$G65))</f>
        <v/>
      </c>
      <c r="AB65" s="9" t="str">
        <f aca="false">IF(COUNTA($A65:$J65)=0,"",IF($B65="","Pick a product",IF($E65&gt;$D65,"Confirmed &gt; received",IF($F65&gt;$E65,"Dispatched &gt; confirmed",IF($G65+$H65&gt;$F65,"Delivered + returned &gt; dispatched","OK")))))</f>
        <v/>
      </c>
    </row>
    <row r="66" customFormat="false" ht="15" hidden="false" customHeight="false" outlineLevel="0" collapsed="false">
      <c r="A66" s="20"/>
      <c r="B66" s="14"/>
      <c r="C66" s="15"/>
      <c r="D66" s="21"/>
      <c r="E66" s="21"/>
      <c r="F66" s="21"/>
      <c r="G66" s="21"/>
      <c r="H66" s="21"/>
      <c r="I66" s="15"/>
      <c r="J66" s="15"/>
      <c r="K66" s="22" t="str">
        <f aca="false">IF(COUNTA($A66:$J66)=0,"",IF($I66&lt;&gt;"",$I66,IFERROR(INDEX(Settings!$B$14:$B$28,MATCH($B66,Settings!$A$14:$A$28,0)),0)))</f>
        <v/>
      </c>
      <c r="L66" s="23" t="str">
        <f aca="false">IF(COUNTA($A66:$J66)=0,"",$G66*($K66+IFERROR(INDEX(Settings!$C$14:$C$28,MATCH($B66,Settings!$A$14:$A$28,0)),0)))</f>
        <v/>
      </c>
      <c r="M66" s="23" t="str">
        <f aca="false">IF(COUNTA($A66:$J66)=0,"",($G66+$H66*Settings!$B$10)*IFERROR(INDEX(Settings!$D$14:$D$28,MATCH($B66,Settings!$A$14:$A$28,0)),0))</f>
        <v/>
      </c>
      <c r="N66" s="23" t="str">
        <f aca="false">IF(COUNTA($A66:$J66)=0,"",$F66*IFERROR(INDEX(Settings!$E$14:$E$28,MATCH($B66,Settings!$A$14:$A$28,0)),0))</f>
        <v/>
      </c>
      <c r="O66" s="23" t="str">
        <f aca="false">IF(COUNTA($A66:$J66)=0,"",$D66*Settings!$B$5)</f>
        <v/>
      </c>
      <c r="P66" s="23" t="str">
        <f aca="false">IF(COUNTA($A66:$J66)=0,"",$G66*Settings!$B$6+$H66*Settings!$B$7)</f>
        <v/>
      </c>
      <c r="Q66" s="23" t="str">
        <f aca="false">IF(COUNTA($A66:$J66)=0,"",$L66*Settings!$B$8)</f>
        <v/>
      </c>
      <c r="R66" s="23" t="str">
        <f aca="false">IF(COUNTA($A66:$J66)=0,"",($P66+$Q66)*Settings!$B$9)</f>
        <v/>
      </c>
      <c r="S66" s="23" t="str">
        <f aca="false">IF(COUNTA($A66:$J66)=0,"",$C66+$J66+SUM($M66:$R66))</f>
        <v/>
      </c>
      <c r="T66" s="23" t="str">
        <f aca="false">IF(COUNTA($A66:$J66)=0,"",$L66-$S66)</f>
        <v/>
      </c>
      <c r="U66" s="24" t="str">
        <f aca="false">IF(COUNTA($A66:$J66)=0,"",IF($L66=0,0,$T66/$L66))</f>
        <v/>
      </c>
      <c r="V66" s="24" t="str">
        <f aca="false">IF(COUNTA($A66:$J66)=0,"",IF($D66=0,0,$E66/$D66))</f>
        <v/>
      </c>
      <c r="W66" s="24" t="str">
        <f aca="false">IF(COUNTA($A66:$J66)=0,"",IF($F66=0,0,$G66/$F66))</f>
        <v/>
      </c>
      <c r="X66" s="24" t="str">
        <f aca="false">IF(COUNTA($A66:$J66)=0,"",IF($F66=0,0,$H66/$F66))</f>
        <v/>
      </c>
      <c r="Y66" s="25" t="str">
        <f aca="false">IF(COUNTA($A66:$J66)=0,"",IF($C66=0,0,$L66/$C66))</f>
        <v/>
      </c>
      <c r="Z66" s="23" t="str">
        <f aca="false">IF(COUNTA($A66:$J66)=0,"",IF($G66=0,0,$C66/$G66))</f>
        <v/>
      </c>
      <c r="AA66" s="23" t="str">
        <f aca="false">IF(COUNTA($A66:$J66)=0,"",IF($G66=0,0,$T66/$G66))</f>
        <v/>
      </c>
      <c r="AB66" s="9" t="str">
        <f aca="false">IF(COUNTA($A66:$J66)=0,"",IF($B66="","Pick a product",IF($E66&gt;$D66,"Confirmed &gt; received",IF($F66&gt;$E66,"Dispatched &gt; confirmed",IF($G66+$H66&gt;$F66,"Delivered + returned &gt; dispatched","OK")))))</f>
        <v/>
      </c>
    </row>
    <row r="67" customFormat="false" ht="15" hidden="false" customHeight="false" outlineLevel="0" collapsed="false">
      <c r="A67" s="20"/>
      <c r="B67" s="14"/>
      <c r="C67" s="15"/>
      <c r="D67" s="21"/>
      <c r="E67" s="21"/>
      <c r="F67" s="21"/>
      <c r="G67" s="21"/>
      <c r="H67" s="21"/>
      <c r="I67" s="15"/>
      <c r="J67" s="15"/>
      <c r="K67" s="22" t="str">
        <f aca="false">IF(COUNTA($A67:$J67)=0,"",IF($I67&lt;&gt;"",$I67,IFERROR(INDEX(Settings!$B$14:$B$28,MATCH($B67,Settings!$A$14:$A$28,0)),0)))</f>
        <v/>
      </c>
      <c r="L67" s="23" t="str">
        <f aca="false">IF(COUNTA($A67:$J67)=0,"",$G67*($K67+IFERROR(INDEX(Settings!$C$14:$C$28,MATCH($B67,Settings!$A$14:$A$28,0)),0)))</f>
        <v/>
      </c>
      <c r="M67" s="23" t="str">
        <f aca="false">IF(COUNTA($A67:$J67)=0,"",($G67+$H67*Settings!$B$10)*IFERROR(INDEX(Settings!$D$14:$D$28,MATCH($B67,Settings!$A$14:$A$28,0)),0))</f>
        <v/>
      </c>
      <c r="N67" s="23" t="str">
        <f aca="false">IF(COUNTA($A67:$J67)=0,"",$F67*IFERROR(INDEX(Settings!$E$14:$E$28,MATCH($B67,Settings!$A$14:$A$28,0)),0))</f>
        <v/>
      </c>
      <c r="O67" s="23" t="str">
        <f aca="false">IF(COUNTA($A67:$J67)=0,"",$D67*Settings!$B$5)</f>
        <v/>
      </c>
      <c r="P67" s="23" t="str">
        <f aca="false">IF(COUNTA($A67:$J67)=0,"",$G67*Settings!$B$6+$H67*Settings!$B$7)</f>
        <v/>
      </c>
      <c r="Q67" s="23" t="str">
        <f aca="false">IF(COUNTA($A67:$J67)=0,"",$L67*Settings!$B$8)</f>
        <v/>
      </c>
      <c r="R67" s="23" t="str">
        <f aca="false">IF(COUNTA($A67:$J67)=0,"",($P67+$Q67)*Settings!$B$9)</f>
        <v/>
      </c>
      <c r="S67" s="23" t="str">
        <f aca="false">IF(COUNTA($A67:$J67)=0,"",$C67+$J67+SUM($M67:$R67))</f>
        <v/>
      </c>
      <c r="T67" s="23" t="str">
        <f aca="false">IF(COUNTA($A67:$J67)=0,"",$L67-$S67)</f>
        <v/>
      </c>
      <c r="U67" s="24" t="str">
        <f aca="false">IF(COUNTA($A67:$J67)=0,"",IF($L67=0,0,$T67/$L67))</f>
        <v/>
      </c>
      <c r="V67" s="24" t="str">
        <f aca="false">IF(COUNTA($A67:$J67)=0,"",IF($D67=0,0,$E67/$D67))</f>
        <v/>
      </c>
      <c r="W67" s="24" t="str">
        <f aca="false">IF(COUNTA($A67:$J67)=0,"",IF($F67=0,0,$G67/$F67))</f>
        <v/>
      </c>
      <c r="X67" s="24" t="str">
        <f aca="false">IF(COUNTA($A67:$J67)=0,"",IF($F67=0,0,$H67/$F67))</f>
        <v/>
      </c>
      <c r="Y67" s="25" t="str">
        <f aca="false">IF(COUNTA($A67:$J67)=0,"",IF($C67=0,0,$L67/$C67))</f>
        <v/>
      </c>
      <c r="Z67" s="23" t="str">
        <f aca="false">IF(COUNTA($A67:$J67)=0,"",IF($G67=0,0,$C67/$G67))</f>
        <v/>
      </c>
      <c r="AA67" s="23" t="str">
        <f aca="false">IF(COUNTA($A67:$J67)=0,"",IF($G67=0,0,$T67/$G67))</f>
        <v/>
      </c>
      <c r="AB67" s="9" t="str">
        <f aca="false">IF(COUNTA($A67:$J67)=0,"",IF($B67="","Pick a product",IF($E67&gt;$D67,"Confirmed &gt; received",IF($F67&gt;$E67,"Dispatched &gt; confirmed",IF($G67+$H67&gt;$F67,"Delivered + returned &gt; dispatched","OK")))))</f>
        <v/>
      </c>
    </row>
    <row r="68" customFormat="false" ht="15" hidden="false" customHeight="false" outlineLevel="0" collapsed="false">
      <c r="A68" s="20"/>
      <c r="B68" s="14"/>
      <c r="C68" s="15"/>
      <c r="D68" s="21"/>
      <c r="E68" s="21"/>
      <c r="F68" s="21"/>
      <c r="G68" s="21"/>
      <c r="H68" s="21"/>
      <c r="I68" s="15"/>
      <c r="J68" s="15"/>
      <c r="K68" s="22" t="str">
        <f aca="false">IF(COUNTA($A68:$J68)=0,"",IF($I68&lt;&gt;"",$I68,IFERROR(INDEX(Settings!$B$14:$B$28,MATCH($B68,Settings!$A$14:$A$28,0)),0)))</f>
        <v/>
      </c>
      <c r="L68" s="23" t="str">
        <f aca="false">IF(COUNTA($A68:$J68)=0,"",$G68*($K68+IFERROR(INDEX(Settings!$C$14:$C$28,MATCH($B68,Settings!$A$14:$A$28,0)),0)))</f>
        <v/>
      </c>
      <c r="M68" s="23" t="str">
        <f aca="false">IF(COUNTA($A68:$J68)=0,"",($G68+$H68*Settings!$B$10)*IFERROR(INDEX(Settings!$D$14:$D$28,MATCH($B68,Settings!$A$14:$A$28,0)),0))</f>
        <v/>
      </c>
      <c r="N68" s="23" t="str">
        <f aca="false">IF(COUNTA($A68:$J68)=0,"",$F68*IFERROR(INDEX(Settings!$E$14:$E$28,MATCH($B68,Settings!$A$14:$A$28,0)),0))</f>
        <v/>
      </c>
      <c r="O68" s="23" t="str">
        <f aca="false">IF(COUNTA($A68:$J68)=0,"",$D68*Settings!$B$5)</f>
        <v/>
      </c>
      <c r="P68" s="23" t="str">
        <f aca="false">IF(COUNTA($A68:$J68)=0,"",$G68*Settings!$B$6+$H68*Settings!$B$7)</f>
        <v/>
      </c>
      <c r="Q68" s="23" t="str">
        <f aca="false">IF(COUNTA($A68:$J68)=0,"",$L68*Settings!$B$8)</f>
        <v/>
      </c>
      <c r="R68" s="23" t="str">
        <f aca="false">IF(COUNTA($A68:$J68)=0,"",($P68+$Q68)*Settings!$B$9)</f>
        <v/>
      </c>
      <c r="S68" s="23" t="str">
        <f aca="false">IF(COUNTA($A68:$J68)=0,"",$C68+$J68+SUM($M68:$R68))</f>
        <v/>
      </c>
      <c r="T68" s="23" t="str">
        <f aca="false">IF(COUNTA($A68:$J68)=0,"",$L68-$S68)</f>
        <v/>
      </c>
      <c r="U68" s="24" t="str">
        <f aca="false">IF(COUNTA($A68:$J68)=0,"",IF($L68=0,0,$T68/$L68))</f>
        <v/>
      </c>
      <c r="V68" s="24" t="str">
        <f aca="false">IF(COUNTA($A68:$J68)=0,"",IF($D68=0,0,$E68/$D68))</f>
        <v/>
      </c>
      <c r="W68" s="24" t="str">
        <f aca="false">IF(COUNTA($A68:$J68)=0,"",IF($F68=0,0,$G68/$F68))</f>
        <v/>
      </c>
      <c r="X68" s="24" t="str">
        <f aca="false">IF(COUNTA($A68:$J68)=0,"",IF($F68=0,0,$H68/$F68))</f>
        <v/>
      </c>
      <c r="Y68" s="25" t="str">
        <f aca="false">IF(COUNTA($A68:$J68)=0,"",IF($C68=0,0,$L68/$C68))</f>
        <v/>
      </c>
      <c r="Z68" s="23" t="str">
        <f aca="false">IF(COUNTA($A68:$J68)=0,"",IF($G68=0,0,$C68/$G68))</f>
        <v/>
      </c>
      <c r="AA68" s="23" t="str">
        <f aca="false">IF(COUNTA($A68:$J68)=0,"",IF($G68=0,0,$T68/$G68))</f>
        <v/>
      </c>
      <c r="AB68" s="9" t="str">
        <f aca="false">IF(COUNTA($A68:$J68)=0,"",IF($B68="","Pick a product",IF($E68&gt;$D68,"Confirmed &gt; received",IF($F68&gt;$E68,"Dispatched &gt; confirmed",IF($G68+$H68&gt;$F68,"Delivered + returned &gt; dispatched","OK")))))</f>
        <v/>
      </c>
    </row>
    <row r="69" customFormat="false" ht="15" hidden="false" customHeight="false" outlineLevel="0" collapsed="false">
      <c r="A69" s="20"/>
      <c r="B69" s="14"/>
      <c r="C69" s="15"/>
      <c r="D69" s="21"/>
      <c r="E69" s="21"/>
      <c r="F69" s="21"/>
      <c r="G69" s="21"/>
      <c r="H69" s="21"/>
      <c r="I69" s="15"/>
      <c r="J69" s="15"/>
      <c r="K69" s="22" t="str">
        <f aca="false">IF(COUNTA($A69:$J69)=0,"",IF($I69&lt;&gt;"",$I69,IFERROR(INDEX(Settings!$B$14:$B$28,MATCH($B69,Settings!$A$14:$A$28,0)),0)))</f>
        <v/>
      </c>
      <c r="L69" s="23" t="str">
        <f aca="false">IF(COUNTA($A69:$J69)=0,"",$G69*($K69+IFERROR(INDEX(Settings!$C$14:$C$28,MATCH($B69,Settings!$A$14:$A$28,0)),0)))</f>
        <v/>
      </c>
      <c r="M69" s="23" t="str">
        <f aca="false">IF(COUNTA($A69:$J69)=0,"",($G69+$H69*Settings!$B$10)*IFERROR(INDEX(Settings!$D$14:$D$28,MATCH($B69,Settings!$A$14:$A$28,0)),0))</f>
        <v/>
      </c>
      <c r="N69" s="23" t="str">
        <f aca="false">IF(COUNTA($A69:$J69)=0,"",$F69*IFERROR(INDEX(Settings!$E$14:$E$28,MATCH($B69,Settings!$A$14:$A$28,0)),0))</f>
        <v/>
      </c>
      <c r="O69" s="23" t="str">
        <f aca="false">IF(COUNTA($A69:$J69)=0,"",$D69*Settings!$B$5)</f>
        <v/>
      </c>
      <c r="P69" s="23" t="str">
        <f aca="false">IF(COUNTA($A69:$J69)=0,"",$G69*Settings!$B$6+$H69*Settings!$B$7)</f>
        <v/>
      </c>
      <c r="Q69" s="23" t="str">
        <f aca="false">IF(COUNTA($A69:$J69)=0,"",$L69*Settings!$B$8)</f>
        <v/>
      </c>
      <c r="R69" s="23" t="str">
        <f aca="false">IF(COUNTA($A69:$J69)=0,"",($P69+$Q69)*Settings!$B$9)</f>
        <v/>
      </c>
      <c r="S69" s="23" t="str">
        <f aca="false">IF(COUNTA($A69:$J69)=0,"",$C69+$J69+SUM($M69:$R69))</f>
        <v/>
      </c>
      <c r="T69" s="23" t="str">
        <f aca="false">IF(COUNTA($A69:$J69)=0,"",$L69-$S69)</f>
        <v/>
      </c>
      <c r="U69" s="24" t="str">
        <f aca="false">IF(COUNTA($A69:$J69)=0,"",IF($L69=0,0,$T69/$L69))</f>
        <v/>
      </c>
      <c r="V69" s="24" t="str">
        <f aca="false">IF(COUNTA($A69:$J69)=0,"",IF($D69=0,0,$E69/$D69))</f>
        <v/>
      </c>
      <c r="W69" s="24" t="str">
        <f aca="false">IF(COUNTA($A69:$J69)=0,"",IF($F69=0,0,$G69/$F69))</f>
        <v/>
      </c>
      <c r="X69" s="24" t="str">
        <f aca="false">IF(COUNTA($A69:$J69)=0,"",IF($F69=0,0,$H69/$F69))</f>
        <v/>
      </c>
      <c r="Y69" s="25" t="str">
        <f aca="false">IF(COUNTA($A69:$J69)=0,"",IF($C69=0,0,$L69/$C69))</f>
        <v/>
      </c>
      <c r="Z69" s="23" t="str">
        <f aca="false">IF(COUNTA($A69:$J69)=0,"",IF($G69=0,0,$C69/$G69))</f>
        <v/>
      </c>
      <c r="AA69" s="23" t="str">
        <f aca="false">IF(COUNTA($A69:$J69)=0,"",IF($G69=0,0,$T69/$G69))</f>
        <v/>
      </c>
      <c r="AB69" s="9" t="str">
        <f aca="false">IF(COUNTA($A69:$J69)=0,"",IF($B69="","Pick a product",IF($E69&gt;$D69,"Confirmed &gt; received",IF($F69&gt;$E69,"Dispatched &gt; confirmed",IF($G69+$H69&gt;$F69,"Delivered + returned &gt; dispatched","OK")))))</f>
        <v/>
      </c>
    </row>
    <row r="70" customFormat="false" ht="15" hidden="false" customHeight="false" outlineLevel="0" collapsed="false">
      <c r="A70" s="20"/>
      <c r="B70" s="14"/>
      <c r="C70" s="15"/>
      <c r="D70" s="21"/>
      <c r="E70" s="21"/>
      <c r="F70" s="21"/>
      <c r="G70" s="21"/>
      <c r="H70" s="21"/>
      <c r="I70" s="15"/>
      <c r="J70" s="15"/>
      <c r="K70" s="22" t="str">
        <f aca="false">IF(COUNTA($A70:$J70)=0,"",IF($I70&lt;&gt;"",$I70,IFERROR(INDEX(Settings!$B$14:$B$28,MATCH($B70,Settings!$A$14:$A$28,0)),0)))</f>
        <v/>
      </c>
      <c r="L70" s="23" t="str">
        <f aca="false">IF(COUNTA($A70:$J70)=0,"",$G70*($K70+IFERROR(INDEX(Settings!$C$14:$C$28,MATCH($B70,Settings!$A$14:$A$28,0)),0)))</f>
        <v/>
      </c>
      <c r="M70" s="23" t="str">
        <f aca="false">IF(COUNTA($A70:$J70)=0,"",($G70+$H70*Settings!$B$10)*IFERROR(INDEX(Settings!$D$14:$D$28,MATCH($B70,Settings!$A$14:$A$28,0)),0))</f>
        <v/>
      </c>
      <c r="N70" s="23" t="str">
        <f aca="false">IF(COUNTA($A70:$J70)=0,"",$F70*IFERROR(INDEX(Settings!$E$14:$E$28,MATCH($B70,Settings!$A$14:$A$28,0)),0))</f>
        <v/>
      </c>
      <c r="O70" s="23" t="str">
        <f aca="false">IF(COUNTA($A70:$J70)=0,"",$D70*Settings!$B$5)</f>
        <v/>
      </c>
      <c r="P70" s="23" t="str">
        <f aca="false">IF(COUNTA($A70:$J70)=0,"",$G70*Settings!$B$6+$H70*Settings!$B$7)</f>
        <v/>
      </c>
      <c r="Q70" s="23" t="str">
        <f aca="false">IF(COUNTA($A70:$J70)=0,"",$L70*Settings!$B$8)</f>
        <v/>
      </c>
      <c r="R70" s="23" t="str">
        <f aca="false">IF(COUNTA($A70:$J70)=0,"",($P70+$Q70)*Settings!$B$9)</f>
        <v/>
      </c>
      <c r="S70" s="23" t="str">
        <f aca="false">IF(COUNTA($A70:$J70)=0,"",$C70+$J70+SUM($M70:$R70))</f>
        <v/>
      </c>
      <c r="T70" s="23" t="str">
        <f aca="false">IF(COUNTA($A70:$J70)=0,"",$L70-$S70)</f>
        <v/>
      </c>
      <c r="U70" s="24" t="str">
        <f aca="false">IF(COUNTA($A70:$J70)=0,"",IF($L70=0,0,$T70/$L70))</f>
        <v/>
      </c>
      <c r="V70" s="24" t="str">
        <f aca="false">IF(COUNTA($A70:$J70)=0,"",IF($D70=0,0,$E70/$D70))</f>
        <v/>
      </c>
      <c r="W70" s="24" t="str">
        <f aca="false">IF(COUNTA($A70:$J70)=0,"",IF($F70=0,0,$G70/$F70))</f>
        <v/>
      </c>
      <c r="X70" s="24" t="str">
        <f aca="false">IF(COUNTA($A70:$J70)=0,"",IF($F70=0,0,$H70/$F70))</f>
        <v/>
      </c>
      <c r="Y70" s="25" t="str">
        <f aca="false">IF(COUNTA($A70:$J70)=0,"",IF($C70=0,0,$L70/$C70))</f>
        <v/>
      </c>
      <c r="Z70" s="23" t="str">
        <f aca="false">IF(COUNTA($A70:$J70)=0,"",IF($G70=0,0,$C70/$G70))</f>
        <v/>
      </c>
      <c r="AA70" s="23" t="str">
        <f aca="false">IF(COUNTA($A70:$J70)=0,"",IF($G70=0,0,$T70/$G70))</f>
        <v/>
      </c>
      <c r="AB70" s="9" t="str">
        <f aca="false">IF(COUNTA($A70:$J70)=0,"",IF($B70="","Pick a product",IF($E70&gt;$D70,"Confirmed &gt; received",IF($F70&gt;$E70,"Dispatched &gt; confirmed",IF($G70+$H70&gt;$F70,"Delivered + returned &gt; dispatched","OK")))))</f>
        <v/>
      </c>
    </row>
    <row r="71" customFormat="false" ht="15" hidden="false" customHeight="false" outlineLevel="0" collapsed="false">
      <c r="A71" s="20"/>
      <c r="B71" s="14"/>
      <c r="C71" s="15"/>
      <c r="D71" s="21"/>
      <c r="E71" s="21"/>
      <c r="F71" s="21"/>
      <c r="G71" s="21"/>
      <c r="H71" s="21"/>
      <c r="I71" s="15"/>
      <c r="J71" s="15"/>
      <c r="K71" s="22" t="str">
        <f aca="false">IF(COUNTA($A71:$J71)=0,"",IF($I71&lt;&gt;"",$I71,IFERROR(INDEX(Settings!$B$14:$B$28,MATCH($B71,Settings!$A$14:$A$28,0)),0)))</f>
        <v/>
      </c>
      <c r="L71" s="23" t="str">
        <f aca="false">IF(COUNTA($A71:$J71)=0,"",$G71*($K71+IFERROR(INDEX(Settings!$C$14:$C$28,MATCH($B71,Settings!$A$14:$A$28,0)),0)))</f>
        <v/>
      </c>
      <c r="M71" s="23" t="str">
        <f aca="false">IF(COUNTA($A71:$J71)=0,"",($G71+$H71*Settings!$B$10)*IFERROR(INDEX(Settings!$D$14:$D$28,MATCH($B71,Settings!$A$14:$A$28,0)),0))</f>
        <v/>
      </c>
      <c r="N71" s="23" t="str">
        <f aca="false">IF(COUNTA($A71:$J71)=0,"",$F71*IFERROR(INDEX(Settings!$E$14:$E$28,MATCH($B71,Settings!$A$14:$A$28,0)),0))</f>
        <v/>
      </c>
      <c r="O71" s="23" t="str">
        <f aca="false">IF(COUNTA($A71:$J71)=0,"",$D71*Settings!$B$5)</f>
        <v/>
      </c>
      <c r="P71" s="23" t="str">
        <f aca="false">IF(COUNTA($A71:$J71)=0,"",$G71*Settings!$B$6+$H71*Settings!$B$7)</f>
        <v/>
      </c>
      <c r="Q71" s="23" t="str">
        <f aca="false">IF(COUNTA($A71:$J71)=0,"",$L71*Settings!$B$8)</f>
        <v/>
      </c>
      <c r="R71" s="23" t="str">
        <f aca="false">IF(COUNTA($A71:$J71)=0,"",($P71+$Q71)*Settings!$B$9)</f>
        <v/>
      </c>
      <c r="S71" s="23" t="str">
        <f aca="false">IF(COUNTA($A71:$J71)=0,"",$C71+$J71+SUM($M71:$R71))</f>
        <v/>
      </c>
      <c r="T71" s="23" t="str">
        <f aca="false">IF(COUNTA($A71:$J71)=0,"",$L71-$S71)</f>
        <v/>
      </c>
      <c r="U71" s="24" t="str">
        <f aca="false">IF(COUNTA($A71:$J71)=0,"",IF($L71=0,0,$T71/$L71))</f>
        <v/>
      </c>
      <c r="V71" s="24" t="str">
        <f aca="false">IF(COUNTA($A71:$J71)=0,"",IF($D71=0,0,$E71/$D71))</f>
        <v/>
      </c>
      <c r="W71" s="24" t="str">
        <f aca="false">IF(COUNTA($A71:$J71)=0,"",IF($F71=0,0,$G71/$F71))</f>
        <v/>
      </c>
      <c r="X71" s="24" t="str">
        <f aca="false">IF(COUNTA($A71:$J71)=0,"",IF($F71=0,0,$H71/$F71))</f>
        <v/>
      </c>
      <c r="Y71" s="25" t="str">
        <f aca="false">IF(COUNTA($A71:$J71)=0,"",IF($C71=0,0,$L71/$C71))</f>
        <v/>
      </c>
      <c r="Z71" s="23" t="str">
        <f aca="false">IF(COUNTA($A71:$J71)=0,"",IF($G71=0,0,$C71/$G71))</f>
        <v/>
      </c>
      <c r="AA71" s="23" t="str">
        <f aca="false">IF(COUNTA($A71:$J71)=0,"",IF($G71=0,0,$T71/$G71))</f>
        <v/>
      </c>
      <c r="AB71" s="9" t="str">
        <f aca="false">IF(COUNTA($A71:$J71)=0,"",IF($B71="","Pick a product",IF($E71&gt;$D71,"Confirmed &gt; received",IF($F71&gt;$E71,"Dispatched &gt; confirmed",IF($G71+$H71&gt;$F71,"Delivered + returned &gt; dispatched","OK")))))</f>
        <v/>
      </c>
    </row>
    <row r="72" customFormat="false" ht="15" hidden="false" customHeight="false" outlineLevel="0" collapsed="false">
      <c r="A72" s="20"/>
      <c r="B72" s="14"/>
      <c r="C72" s="15"/>
      <c r="D72" s="21"/>
      <c r="E72" s="21"/>
      <c r="F72" s="21"/>
      <c r="G72" s="21"/>
      <c r="H72" s="21"/>
      <c r="I72" s="15"/>
      <c r="J72" s="15"/>
      <c r="K72" s="22" t="str">
        <f aca="false">IF(COUNTA($A72:$J72)=0,"",IF($I72&lt;&gt;"",$I72,IFERROR(INDEX(Settings!$B$14:$B$28,MATCH($B72,Settings!$A$14:$A$28,0)),0)))</f>
        <v/>
      </c>
      <c r="L72" s="23" t="str">
        <f aca="false">IF(COUNTA($A72:$J72)=0,"",$G72*($K72+IFERROR(INDEX(Settings!$C$14:$C$28,MATCH($B72,Settings!$A$14:$A$28,0)),0)))</f>
        <v/>
      </c>
      <c r="M72" s="23" t="str">
        <f aca="false">IF(COUNTA($A72:$J72)=0,"",($G72+$H72*Settings!$B$10)*IFERROR(INDEX(Settings!$D$14:$D$28,MATCH($B72,Settings!$A$14:$A$28,0)),0))</f>
        <v/>
      </c>
      <c r="N72" s="23" t="str">
        <f aca="false">IF(COUNTA($A72:$J72)=0,"",$F72*IFERROR(INDEX(Settings!$E$14:$E$28,MATCH($B72,Settings!$A$14:$A$28,0)),0))</f>
        <v/>
      </c>
      <c r="O72" s="23" t="str">
        <f aca="false">IF(COUNTA($A72:$J72)=0,"",$D72*Settings!$B$5)</f>
        <v/>
      </c>
      <c r="P72" s="23" t="str">
        <f aca="false">IF(COUNTA($A72:$J72)=0,"",$G72*Settings!$B$6+$H72*Settings!$B$7)</f>
        <v/>
      </c>
      <c r="Q72" s="23" t="str">
        <f aca="false">IF(COUNTA($A72:$J72)=0,"",$L72*Settings!$B$8)</f>
        <v/>
      </c>
      <c r="R72" s="23" t="str">
        <f aca="false">IF(COUNTA($A72:$J72)=0,"",($P72+$Q72)*Settings!$B$9)</f>
        <v/>
      </c>
      <c r="S72" s="23" t="str">
        <f aca="false">IF(COUNTA($A72:$J72)=0,"",$C72+$J72+SUM($M72:$R72))</f>
        <v/>
      </c>
      <c r="T72" s="23" t="str">
        <f aca="false">IF(COUNTA($A72:$J72)=0,"",$L72-$S72)</f>
        <v/>
      </c>
      <c r="U72" s="24" t="str">
        <f aca="false">IF(COUNTA($A72:$J72)=0,"",IF($L72=0,0,$T72/$L72))</f>
        <v/>
      </c>
      <c r="V72" s="24" t="str">
        <f aca="false">IF(COUNTA($A72:$J72)=0,"",IF($D72=0,0,$E72/$D72))</f>
        <v/>
      </c>
      <c r="W72" s="24" t="str">
        <f aca="false">IF(COUNTA($A72:$J72)=0,"",IF($F72=0,0,$G72/$F72))</f>
        <v/>
      </c>
      <c r="X72" s="24" t="str">
        <f aca="false">IF(COUNTA($A72:$J72)=0,"",IF($F72=0,0,$H72/$F72))</f>
        <v/>
      </c>
      <c r="Y72" s="25" t="str">
        <f aca="false">IF(COUNTA($A72:$J72)=0,"",IF($C72=0,0,$L72/$C72))</f>
        <v/>
      </c>
      <c r="Z72" s="23" t="str">
        <f aca="false">IF(COUNTA($A72:$J72)=0,"",IF($G72=0,0,$C72/$G72))</f>
        <v/>
      </c>
      <c r="AA72" s="23" t="str">
        <f aca="false">IF(COUNTA($A72:$J72)=0,"",IF($G72=0,0,$T72/$G72))</f>
        <v/>
      </c>
      <c r="AB72" s="9" t="str">
        <f aca="false">IF(COUNTA($A72:$J72)=0,"",IF($B72="","Pick a product",IF($E72&gt;$D72,"Confirmed &gt; received",IF($F72&gt;$E72,"Dispatched &gt; confirmed",IF($G72+$H72&gt;$F72,"Delivered + returned &gt; dispatched","OK")))))</f>
        <v/>
      </c>
    </row>
    <row r="73" customFormat="false" ht="15" hidden="false" customHeight="false" outlineLevel="0" collapsed="false">
      <c r="A73" s="20"/>
      <c r="B73" s="14"/>
      <c r="C73" s="15"/>
      <c r="D73" s="21"/>
      <c r="E73" s="21"/>
      <c r="F73" s="21"/>
      <c r="G73" s="21"/>
      <c r="H73" s="21"/>
      <c r="I73" s="15"/>
      <c r="J73" s="15"/>
      <c r="K73" s="22" t="str">
        <f aca="false">IF(COUNTA($A73:$J73)=0,"",IF($I73&lt;&gt;"",$I73,IFERROR(INDEX(Settings!$B$14:$B$28,MATCH($B73,Settings!$A$14:$A$28,0)),0)))</f>
        <v/>
      </c>
      <c r="L73" s="23" t="str">
        <f aca="false">IF(COUNTA($A73:$J73)=0,"",$G73*($K73+IFERROR(INDEX(Settings!$C$14:$C$28,MATCH($B73,Settings!$A$14:$A$28,0)),0)))</f>
        <v/>
      </c>
      <c r="M73" s="23" t="str">
        <f aca="false">IF(COUNTA($A73:$J73)=0,"",($G73+$H73*Settings!$B$10)*IFERROR(INDEX(Settings!$D$14:$D$28,MATCH($B73,Settings!$A$14:$A$28,0)),0))</f>
        <v/>
      </c>
      <c r="N73" s="23" t="str">
        <f aca="false">IF(COUNTA($A73:$J73)=0,"",$F73*IFERROR(INDEX(Settings!$E$14:$E$28,MATCH($B73,Settings!$A$14:$A$28,0)),0))</f>
        <v/>
      </c>
      <c r="O73" s="23" t="str">
        <f aca="false">IF(COUNTA($A73:$J73)=0,"",$D73*Settings!$B$5)</f>
        <v/>
      </c>
      <c r="P73" s="23" t="str">
        <f aca="false">IF(COUNTA($A73:$J73)=0,"",$G73*Settings!$B$6+$H73*Settings!$B$7)</f>
        <v/>
      </c>
      <c r="Q73" s="23" t="str">
        <f aca="false">IF(COUNTA($A73:$J73)=0,"",$L73*Settings!$B$8)</f>
        <v/>
      </c>
      <c r="R73" s="23" t="str">
        <f aca="false">IF(COUNTA($A73:$J73)=0,"",($P73+$Q73)*Settings!$B$9)</f>
        <v/>
      </c>
      <c r="S73" s="23" t="str">
        <f aca="false">IF(COUNTA($A73:$J73)=0,"",$C73+$J73+SUM($M73:$R73))</f>
        <v/>
      </c>
      <c r="T73" s="23" t="str">
        <f aca="false">IF(COUNTA($A73:$J73)=0,"",$L73-$S73)</f>
        <v/>
      </c>
      <c r="U73" s="24" t="str">
        <f aca="false">IF(COUNTA($A73:$J73)=0,"",IF($L73=0,0,$T73/$L73))</f>
        <v/>
      </c>
      <c r="V73" s="24" t="str">
        <f aca="false">IF(COUNTA($A73:$J73)=0,"",IF($D73=0,0,$E73/$D73))</f>
        <v/>
      </c>
      <c r="W73" s="24" t="str">
        <f aca="false">IF(COUNTA($A73:$J73)=0,"",IF($F73=0,0,$G73/$F73))</f>
        <v/>
      </c>
      <c r="X73" s="24" t="str">
        <f aca="false">IF(COUNTA($A73:$J73)=0,"",IF($F73=0,0,$H73/$F73))</f>
        <v/>
      </c>
      <c r="Y73" s="25" t="str">
        <f aca="false">IF(COUNTA($A73:$J73)=0,"",IF($C73=0,0,$L73/$C73))</f>
        <v/>
      </c>
      <c r="Z73" s="23" t="str">
        <f aca="false">IF(COUNTA($A73:$J73)=0,"",IF($G73=0,0,$C73/$G73))</f>
        <v/>
      </c>
      <c r="AA73" s="23" t="str">
        <f aca="false">IF(COUNTA($A73:$J73)=0,"",IF($G73=0,0,$T73/$G73))</f>
        <v/>
      </c>
      <c r="AB73" s="9" t="str">
        <f aca="false">IF(COUNTA($A73:$J73)=0,"",IF($B73="","Pick a product",IF($E73&gt;$D73,"Confirmed &gt; received",IF($F73&gt;$E73,"Dispatched &gt; confirmed",IF($G73+$H73&gt;$F73,"Delivered + returned &gt; dispatched","OK")))))</f>
        <v/>
      </c>
    </row>
    <row r="74" customFormat="false" ht="15" hidden="false" customHeight="false" outlineLevel="0" collapsed="false">
      <c r="A74" s="20"/>
      <c r="B74" s="14"/>
      <c r="C74" s="15"/>
      <c r="D74" s="21"/>
      <c r="E74" s="21"/>
      <c r="F74" s="21"/>
      <c r="G74" s="21"/>
      <c r="H74" s="21"/>
      <c r="I74" s="15"/>
      <c r="J74" s="15"/>
      <c r="K74" s="22" t="str">
        <f aca="false">IF(COUNTA($A74:$J74)=0,"",IF($I74&lt;&gt;"",$I74,IFERROR(INDEX(Settings!$B$14:$B$28,MATCH($B74,Settings!$A$14:$A$28,0)),0)))</f>
        <v/>
      </c>
      <c r="L74" s="23" t="str">
        <f aca="false">IF(COUNTA($A74:$J74)=0,"",$G74*($K74+IFERROR(INDEX(Settings!$C$14:$C$28,MATCH($B74,Settings!$A$14:$A$28,0)),0)))</f>
        <v/>
      </c>
      <c r="M74" s="23" t="str">
        <f aca="false">IF(COUNTA($A74:$J74)=0,"",($G74+$H74*Settings!$B$10)*IFERROR(INDEX(Settings!$D$14:$D$28,MATCH($B74,Settings!$A$14:$A$28,0)),0))</f>
        <v/>
      </c>
      <c r="N74" s="23" t="str">
        <f aca="false">IF(COUNTA($A74:$J74)=0,"",$F74*IFERROR(INDEX(Settings!$E$14:$E$28,MATCH($B74,Settings!$A$14:$A$28,0)),0))</f>
        <v/>
      </c>
      <c r="O74" s="23" t="str">
        <f aca="false">IF(COUNTA($A74:$J74)=0,"",$D74*Settings!$B$5)</f>
        <v/>
      </c>
      <c r="P74" s="23" t="str">
        <f aca="false">IF(COUNTA($A74:$J74)=0,"",$G74*Settings!$B$6+$H74*Settings!$B$7)</f>
        <v/>
      </c>
      <c r="Q74" s="23" t="str">
        <f aca="false">IF(COUNTA($A74:$J74)=0,"",$L74*Settings!$B$8)</f>
        <v/>
      </c>
      <c r="R74" s="23" t="str">
        <f aca="false">IF(COUNTA($A74:$J74)=0,"",($P74+$Q74)*Settings!$B$9)</f>
        <v/>
      </c>
      <c r="S74" s="23" t="str">
        <f aca="false">IF(COUNTA($A74:$J74)=0,"",$C74+$J74+SUM($M74:$R74))</f>
        <v/>
      </c>
      <c r="T74" s="23" t="str">
        <f aca="false">IF(COUNTA($A74:$J74)=0,"",$L74-$S74)</f>
        <v/>
      </c>
      <c r="U74" s="24" t="str">
        <f aca="false">IF(COUNTA($A74:$J74)=0,"",IF($L74=0,0,$T74/$L74))</f>
        <v/>
      </c>
      <c r="V74" s="24" t="str">
        <f aca="false">IF(COUNTA($A74:$J74)=0,"",IF($D74=0,0,$E74/$D74))</f>
        <v/>
      </c>
      <c r="W74" s="24" t="str">
        <f aca="false">IF(COUNTA($A74:$J74)=0,"",IF($F74=0,0,$G74/$F74))</f>
        <v/>
      </c>
      <c r="X74" s="24" t="str">
        <f aca="false">IF(COUNTA($A74:$J74)=0,"",IF($F74=0,0,$H74/$F74))</f>
        <v/>
      </c>
      <c r="Y74" s="25" t="str">
        <f aca="false">IF(COUNTA($A74:$J74)=0,"",IF($C74=0,0,$L74/$C74))</f>
        <v/>
      </c>
      <c r="Z74" s="23" t="str">
        <f aca="false">IF(COUNTA($A74:$J74)=0,"",IF($G74=0,0,$C74/$G74))</f>
        <v/>
      </c>
      <c r="AA74" s="23" t="str">
        <f aca="false">IF(COUNTA($A74:$J74)=0,"",IF($G74=0,0,$T74/$G74))</f>
        <v/>
      </c>
      <c r="AB74" s="9" t="str">
        <f aca="false">IF(COUNTA($A74:$J74)=0,"",IF($B74="","Pick a product",IF($E74&gt;$D74,"Confirmed &gt; received",IF($F74&gt;$E74,"Dispatched &gt; confirmed",IF($G74+$H74&gt;$F74,"Delivered + returned &gt; dispatched","OK")))))</f>
        <v/>
      </c>
    </row>
    <row r="75" customFormat="false" ht="15" hidden="false" customHeight="false" outlineLevel="0" collapsed="false">
      <c r="A75" s="20"/>
      <c r="B75" s="14"/>
      <c r="C75" s="15"/>
      <c r="D75" s="21"/>
      <c r="E75" s="21"/>
      <c r="F75" s="21"/>
      <c r="G75" s="21"/>
      <c r="H75" s="21"/>
      <c r="I75" s="15"/>
      <c r="J75" s="15"/>
      <c r="K75" s="22" t="str">
        <f aca="false">IF(COUNTA($A75:$J75)=0,"",IF($I75&lt;&gt;"",$I75,IFERROR(INDEX(Settings!$B$14:$B$28,MATCH($B75,Settings!$A$14:$A$28,0)),0)))</f>
        <v/>
      </c>
      <c r="L75" s="23" t="str">
        <f aca="false">IF(COUNTA($A75:$J75)=0,"",$G75*($K75+IFERROR(INDEX(Settings!$C$14:$C$28,MATCH($B75,Settings!$A$14:$A$28,0)),0)))</f>
        <v/>
      </c>
      <c r="M75" s="23" t="str">
        <f aca="false">IF(COUNTA($A75:$J75)=0,"",($G75+$H75*Settings!$B$10)*IFERROR(INDEX(Settings!$D$14:$D$28,MATCH($B75,Settings!$A$14:$A$28,0)),0))</f>
        <v/>
      </c>
      <c r="N75" s="23" t="str">
        <f aca="false">IF(COUNTA($A75:$J75)=0,"",$F75*IFERROR(INDEX(Settings!$E$14:$E$28,MATCH($B75,Settings!$A$14:$A$28,0)),0))</f>
        <v/>
      </c>
      <c r="O75" s="23" t="str">
        <f aca="false">IF(COUNTA($A75:$J75)=0,"",$D75*Settings!$B$5)</f>
        <v/>
      </c>
      <c r="P75" s="23" t="str">
        <f aca="false">IF(COUNTA($A75:$J75)=0,"",$G75*Settings!$B$6+$H75*Settings!$B$7)</f>
        <v/>
      </c>
      <c r="Q75" s="23" t="str">
        <f aca="false">IF(COUNTA($A75:$J75)=0,"",$L75*Settings!$B$8)</f>
        <v/>
      </c>
      <c r="R75" s="23" t="str">
        <f aca="false">IF(COUNTA($A75:$J75)=0,"",($P75+$Q75)*Settings!$B$9)</f>
        <v/>
      </c>
      <c r="S75" s="23" t="str">
        <f aca="false">IF(COUNTA($A75:$J75)=0,"",$C75+$J75+SUM($M75:$R75))</f>
        <v/>
      </c>
      <c r="T75" s="23" t="str">
        <f aca="false">IF(COUNTA($A75:$J75)=0,"",$L75-$S75)</f>
        <v/>
      </c>
      <c r="U75" s="24" t="str">
        <f aca="false">IF(COUNTA($A75:$J75)=0,"",IF($L75=0,0,$T75/$L75))</f>
        <v/>
      </c>
      <c r="V75" s="24" t="str">
        <f aca="false">IF(COUNTA($A75:$J75)=0,"",IF($D75=0,0,$E75/$D75))</f>
        <v/>
      </c>
      <c r="W75" s="24" t="str">
        <f aca="false">IF(COUNTA($A75:$J75)=0,"",IF($F75=0,0,$G75/$F75))</f>
        <v/>
      </c>
      <c r="X75" s="24" t="str">
        <f aca="false">IF(COUNTA($A75:$J75)=0,"",IF($F75=0,0,$H75/$F75))</f>
        <v/>
      </c>
      <c r="Y75" s="25" t="str">
        <f aca="false">IF(COUNTA($A75:$J75)=0,"",IF($C75=0,0,$L75/$C75))</f>
        <v/>
      </c>
      <c r="Z75" s="23" t="str">
        <f aca="false">IF(COUNTA($A75:$J75)=0,"",IF($G75=0,0,$C75/$G75))</f>
        <v/>
      </c>
      <c r="AA75" s="23" t="str">
        <f aca="false">IF(COUNTA($A75:$J75)=0,"",IF($G75=0,0,$T75/$G75))</f>
        <v/>
      </c>
      <c r="AB75" s="9" t="str">
        <f aca="false">IF(COUNTA($A75:$J75)=0,"",IF($B75="","Pick a product",IF($E75&gt;$D75,"Confirmed &gt; received",IF($F75&gt;$E75,"Dispatched &gt; confirmed",IF($G75+$H75&gt;$F75,"Delivered + returned &gt; dispatched","OK")))))</f>
        <v/>
      </c>
    </row>
    <row r="76" customFormat="false" ht="15" hidden="false" customHeight="false" outlineLevel="0" collapsed="false">
      <c r="A76" s="20"/>
      <c r="B76" s="14"/>
      <c r="C76" s="15"/>
      <c r="D76" s="21"/>
      <c r="E76" s="21"/>
      <c r="F76" s="21"/>
      <c r="G76" s="21"/>
      <c r="H76" s="21"/>
      <c r="I76" s="15"/>
      <c r="J76" s="15"/>
      <c r="K76" s="22" t="str">
        <f aca="false">IF(COUNTA($A76:$J76)=0,"",IF($I76&lt;&gt;"",$I76,IFERROR(INDEX(Settings!$B$14:$B$28,MATCH($B76,Settings!$A$14:$A$28,0)),0)))</f>
        <v/>
      </c>
      <c r="L76" s="23" t="str">
        <f aca="false">IF(COUNTA($A76:$J76)=0,"",$G76*($K76+IFERROR(INDEX(Settings!$C$14:$C$28,MATCH($B76,Settings!$A$14:$A$28,0)),0)))</f>
        <v/>
      </c>
      <c r="M76" s="23" t="str">
        <f aca="false">IF(COUNTA($A76:$J76)=0,"",($G76+$H76*Settings!$B$10)*IFERROR(INDEX(Settings!$D$14:$D$28,MATCH($B76,Settings!$A$14:$A$28,0)),0))</f>
        <v/>
      </c>
      <c r="N76" s="23" t="str">
        <f aca="false">IF(COUNTA($A76:$J76)=0,"",$F76*IFERROR(INDEX(Settings!$E$14:$E$28,MATCH($B76,Settings!$A$14:$A$28,0)),0))</f>
        <v/>
      </c>
      <c r="O76" s="23" t="str">
        <f aca="false">IF(COUNTA($A76:$J76)=0,"",$D76*Settings!$B$5)</f>
        <v/>
      </c>
      <c r="P76" s="23" t="str">
        <f aca="false">IF(COUNTA($A76:$J76)=0,"",$G76*Settings!$B$6+$H76*Settings!$B$7)</f>
        <v/>
      </c>
      <c r="Q76" s="23" t="str">
        <f aca="false">IF(COUNTA($A76:$J76)=0,"",$L76*Settings!$B$8)</f>
        <v/>
      </c>
      <c r="R76" s="23" t="str">
        <f aca="false">IF(COUNTA($A76:$J76)=0,"",($P76+$Q76)*Settings!$B$9)</f>
        <v/>
      </c>
      <c r="S76" s="23" t="str">
        <f aca="false">IF(COUNTA($A76:$J76)=0,"",$C76+$J76+SUM($M76:$R76))</f>
        <v/>
      </c>
      <c r="T76" s="23" t="str">
        <f aca="false">IF(COUNTA($A76:$J76)=0,"",$L76-$S76)</f>
        <v/>
      </c>
      <c r="U76" s="24" t="str">
        <f aca="false">IF(COUNTA($A76:$J76)=0,"",IF($L76=0,0,$T76/$L76))</f>
        <v/>
      </c>
      <c r="V76" s="24" t="str">
        <f aca="false">IF(COUNTA($A76:$J76)=0,"",IF($D76=0,0,$E76/$D76))</f>
        <v/>
      </c>
      <c r="W76" s="24" t="str">
        <f aca="false">IF(COUNTA($A76:$J76)=0,"",IF($F76=0,0,$G76/$F76))</f>
        <v/>
      </c>
      <c r="X76" s="24" t="str">
        <f aca="false">IF(COUNTA($A76:$J76)=0,"",IF($F76=0,0,$H76/$F76))</f>
        <v/>
      </c>
      <c r="Y76" s="25" t="str">
        <f aca="false">IF(COUNTA($A76:$J76)=0,"",IF($C76=0,0,$L76/$C76))</f>
        <v/>
      </c>
      <c r="Z76" s="23" t="str">
        <f aca="false">IF(COUNTA($A76:$J76)=0,"",IF($G76=0,0,$C76/$G76))</f>
        <v/>
      </c>
      <c r="AA76" s="23" t="str">
        <f aca="false">IF(COUNTA($A76:$J76)=0,"",IF($G76=0,0,$T76/$G76))</f>
        <v/>
      </c>
      <c r="AB76" s="9" t="str">
        <f aca="false">IF(COUNTA($A76:$J76)=0,"",IF($B76="","Pick a product",IF($E76&gt;$D76,"Confirmed &gt; received",IF($F76&gt;$E76,"Dispatched &gt; confirmed",IF($G76+$H76&gt;$F76,"Delivered + returned &gt; dispatched","OK")))))</f>
        <v/>
      </c>
    </row>
    <row r="77" customFormat="false" ht="15" hidden="false" customHeight="false" outlineLevel="0" collapsed="false">
      <c r="A77" s="20"/>
      <c r="B77" s="14"/>
      <c r="C77" s="15"/>
      <c r="D77" s="21"/>
      <c r="E77" s="21"/>
      <c r="F77" s="21"/>
      <c r="G77" s="21"/>
      <c r="H77" s="21"/>
      <c r="I77" s="15"/>
      <c r="J77" s="15"/>
      <c r="K77" s="22" t="str">
        <f aca="false">IF(COUNTA($A77:$J77)=0,"",IF($I77&lt;&gt;"",$I77,IFERROR(INDEX(Settings!$B$14:$B$28,MATCH($B77,Settings!$A$14:$A$28,0)),0)))</f>
        <v/>
      </c>
      <c r="L77" s="23" t="str">
        <f aca="false">IF(COUNTA($A77:$J77)=0,"",$G77*($K77+IFERROR(INDEX(Settings!$C$14:$C$28,MATCH($B77,Settings!$A$14:$A$28,0)),0)))</f>
        <v/>
      </c>
      <c r="M77" s="23" t="str">
        <f aca="false">IF(COUNTA($A77:$J77)=0,"",($G77+$H77*Settings!$B$10)*IFERROR(INDEX(Settings!$D$14:$D$28,MATCH($B77,Settings!$A$14:$A$28,0)),0))</f>
        <v/>
      </c>
      <c r="N77" s="23" t="str">
        <f aca="false">IF(COUNTA($A77:$J77)=0,"",$F77*IFERROR(INDEX(Settings!$E$14:$E$28,MATCH($B77,Settings!$A$14:$A$28,0)),0))</f>
        <v/>
      </c>
      <c r="O77" s="23" t="str">
        <f aca="false">IF(COUNTA($A77:$J77)=0,"",$D77*Settings!$B$5)</f>
        <v/>
      </c>
      <c r="P77" s="23" t="str">
        <f aca="false">IF(COUNTA($A77:$J77)=0,"",$G77*Settings!$B$6+$H77*Settings!$B$7)</f>
        <v/>
      </c>
      <c r="Q77" s="23" t="str">
        <f aca="false">IF(COUNTA($A77:$J77)=0,"",$L77*Settings!$B$8)</f>
        <v/>
      </c>
      <c r="R77" s="23" t="str">
        <f aca="false">IF(COUNTA($A77:$J77)=0,"",($P77+$Q77)*Settings!$B$9)</f>
        <v/>
      </c>
      <c r="S77" s="23" t="str">
        <f aca="false">IF(COUNTA($A77:$J77)=0,"",$C77+$J77+SUM($M77:$R77))</f>
        <v/>
      </c>
      <c r="T77" s="23" t="str">
        <f aca="false">IF(COUNTA($A77:$J77)=0,"",$L77-$S77)</f>
        <v/>
      </c>
      <c r="U77" s="24" t="str">
        <f aca="false">IF(COUNTA($A77:$J77)=0,"",IF($L77=0,0,$T77/$L77))</f>
        <v/>
      </c>
      <c r="V77" s="24" t="str">
        <f aca="false">IF(COUNTA($A77:$J77)=0,"",IF($D77=0,0,$E77/$D77))</f>
        <v/>
      </c>
      <c r="W77" s="24" t="str">
        <f aca="false">IF(COUNTA($A77:$J77)=0,"",IF($F77=0,0,$G77/$F77))</f>
        <v/>
      </c>
      <c r="X77" s="24" t="str">
        <f aca="false">IF(COUNTA($A77:$J77)=0,"",IF($F77=0,0,$H77/$F77))</f>
        <v/>
      </c>
      <c r="Y77" s="25" t="str">
        <f aca="false">IF(COUNTA($A77:$J77)=0,"",IF($C77=0,0,$L77/$C77))</f>
        <v/>
      </c>
      <c r="Z77" s="23" t="str">
        <f aca="false">IF(COUNTA($A77:$J77)=0,"",IF($G77=0,0,$C77/$G77))</f>
        <v/>
      </c>
      <c r="AA77" s="23" t="str">
        <f aca="false">IF(COUNTA($A77:$J77)=0,"",IF($G77=0,0,$T77/$G77))</f>
        <v/>
      </c>
      <c r="AB77" s="9" t="str">
        <f aca="false">IF(COUNTA($A77:$J77)=0,"",IF($B77="","Pick a product",IF($E77&gt;$D77,"Confirmed &gt; received",IF($F77&gt;$E77,"Dispatched &gt; confirmed",IF($G77+$H77&gt;$F77,"Delivered + returned &gt; dispatched","OK")))))</f>
        <v/>
      </c>
    </row>
    <row r="78" customFormat="false" ht="15" hidden="false" customHeight="false" outlineLevel="0" collapsed="false">
      <c r="A78" s="20"/>
      <c r="B78" s="14"/>
      <c r="C78" s="15"/>
      <c r="D78" s="21"/>
      <c r="E78" s="21"/>
      <c r="F78" s="21"/>
      <c r="G78" s="21"/>
      <c r="H78" s="21"/>
      <c r="I78" s="15"/>
      <c r="J78" s="15"/>
      <c r="K78" s="22" t="str">
        <f aca="false">IF(COUNTA($A78:$J78)=0,"",IF($I78&lt;&gt;"",$I78,IFERROR(INDEX(Settings!$B$14:$B$28,MATCH($B78,Settings!$A$14:$A$28,0)),0)))</f>
        <v/>
      </c>
      <c r="L78" s="23" t="str">
        <f aca="false">IF(COUNTA($A78:$J78)=0,"",$G78*($K78+IFERROR(INDEX(Settings!$C$14:$C$28,MATCH($B78,Settings!$A$14:$A$28,0)),0)))</f>
        <v/>
      </c>
      <c r="M78" s="23" t="str">
        <f aca="false">IF(COUNTA($A78:$J78)=0,"",($G78+$H78*Settings!$B$10)*IFERROR(INDEX(Settings!$D$14:$D$28,MATCH($B78,Settings!$A$14:$A$28,0)),0))</f>
        <v/>
      </c>
      <c r="N78" s="23" t="str">
        <f aca="false">IF(COUNTA($A78:$J78)=0,"",$F78*IFERROR(INDEX(Settings!$E$14:$E$28,MATCH($B78,Settings!$A$14:$A$28,0)),0))</f>
        <v/>
      </c>
      <c r="O78" s="23" t="str">
        <f aca="false">IF(COUNTA($A78:$J78)=0,"",$D78*Settings!$B$5)</f>
        <v/>
      </c>
      <c r="P78" s="23" t="str">
        <f aca="false">IF(COUNTA($A78:$J78)=0,"",$G78*Settings!$B$6+$H78*Settings!$B$7)</f>
        <v/>
      </c>
      <c r="Q78" s="23" t="str">
        <f aca="false">IF(COUNTA($A78:$J78)=0,"",$L78*Settings!$B$8)</f>
        <v/>
      </c>
      <c r="R78" s="23" t="str">
        <f aca="false">IF(COUNTA($A78:$J78)=0,"",($P78+$Q78)*Settings!$B$9)</f>
        <v/>
      </c>
      <c r="S78" s="23" t="str">
        <f aca="false">IF(COUNTA($A78:$J78)=0,"",$C78+$J78+SUM($M78:$R78))</f>
        <v/>
      </c>
      <c r="T78" s="23" t="str">
        <f aca="false">IF(COUNTA($A78:$J78)=0,"",$L78-$S78)</f>
        <v/>
      </c>
      <c r="U78" s="24" t="str">
        <f aca="false">IF(COUNTA($A78:$J78)=0,"",IF($L78=0,0,$T78/$L78))</f>
        <v/>
      </c>
      <c r="V78" s="24" t="str">
        <f aca="false">IF(COUNTA($A78:$J78)=0,"",IF($D78=0,0,$E78/$D78))</f>
        <v/>
      </c>
      <c r="W78" s="24" t="str">
        <f aca="false">IF(COUNTA($A78:$J78)=0,"",IF($F78=0,0,$G78/$F78))</f>
        <v/>
      </c>
      <c r="X78" s="24" t="str">
        <f aca="false">IF(COUNTA($A78:$J78)=0,"",IF($F78=0,0,$H78/$F78))</f>
        <v/>
      </c>
      <c r="Y78" s="25" t="str">
        <f aca="false">IF(COUNTA($A78:$J78)=0,"",IF($C78=0,0,$L78/$C78))</f>
        <v/>
      </c>
      <c r="Z78" s="23" t="str">
        <f aca="false">IF(COUNTA($A78:$J78)=0,"",IF($G78=0,0,$C78/$G78))</f>
        <v/>
      </c>
      <c r="AA78" s="23" t="str">
        <f aca="false">IF(COUNTA($A78:$J78)=0,"",IF($G78=0,0,$T78/$G78))</f>
        <v/>
      </c>
      <c r="AB78" s="9" t="str">
        <f aca="false">IF(COUNTA($A78:$J78)=0,"",IF($B78="","Pick a product",IF($E78&gt;$D78,"Confirmed &gt; received",IF($F78&gt;$E78,"Dispatched &gt; confirmed",IF($G78+$H78&gt;$F78,"Delivered + returned &gt; dispatched","OK")))))</f>
        <v/>
      </c>
    </row>
    <row r="79" customFormat="false" ht="15" hidden="false" customHeight="false" outlineLevel="0" collapsed="false">
      <c r="A79" s="20"/>
      <c r="B79" s="14"/>
      <c r="C79" s="15"/>
      <c r="D79" s="21"/>
      <c r="E79" s="21"/>
      <c r="F79" s="21"/>
      <c r="G79" s="21"/>
      <c r="H79" s="21"/>
      <c r="I79" s="15"/>
      <c r="J79" s="15"/>
      <c r="K79" s="22" t="str">
        <f aca="false">IF(COUNTA($A79:$J79)=0,"",IF($I79&lt;&gt;"",$I79,IFERROR(INDEX(Settings!$B$14:$B$28,MATCH($B79,Settings!$A$14:$A$28,0)),0)))</f>
        <v/>
      </c>
      <c r="L79" s="23" t="str">
        <f aca="false">IF(COUNTA($A79:$J79)=0,"",$G79*($K79+IFERROR(INDEX(Settings!$C$14:$C$28,MATCH($B79,Settings!$A$14:$A$28,0)),0)))</f>
        <v/>
      </c>
      <c r="M79" s="23" t="str">
        <f aca="false">IF(COUNTA($A79:$J79)=0,"",($G79+$H79*Settings!$B$10)*IFERROR(INDEX(Settings!$D$14:$D$28,MATCH($B79,Settings!$A$14:$A$28,0)),0))</f>
        <v/>
      </c>
      <c r="N79" s="23" t="str">
        <f aca="false">IF(COUNTA($A79:$J79)=0,"",$F79*IFERROR(INDEX(Settings!$E$14:$E$28,MATCH($B79,Settings!$A$14:$A$28,0)),0))</f>
        <v/>
      </c>
      <c r="O79" s="23" t="str">
        <f aca="false">IF(COUNTA($A79:$J79)=0,"",$D79*Settings!$B$5)</f>
        <v/>
      </c>
      <c r="P79" s="23" t="str">
        <f aca="false">IF(COUNTA($A79:$J79)=0,"",$G79*Settings!$B$6+$H79*Settings!$B$7)</f>
        <v/>
      </c>
      <c r="Q79" s="23" t="str">
        <f aca="false">IF(COUNTA($A79:$J79)=0,"",$L79*Settings!$B$8)</f>
        <v/>
      </c>
      <c r="R79" s="23" t="str">
        <f aca="false">IF(COUNTA($A79:$J79)=0,"",($P79+$Q79)*Settings!$B$9)</f>
        <v/>
      </c>
      <c r="S79" s="23" t="str">
        <f aca="false">IF(COUNTA($A79:$J79)=0,"",$C79+$J79+SUM($M79:$R79))</f>
        <v/>
      </c>
      <c r="T79" s="23" t="str">
        <f aca="false">IF(COUNTA($A79:$J79)=0,"",$L79-$S79)</f>
        <v/>
      </c>
      <c r="U79" s="24" t="str">
        <f aca="false">IF(COUNTA($A79:$J79)=0,"",IF($L79=0,0,$T79/$L79))</f>
        <v/>
      </c>
      <c r="V79" s="24" t="str">
        <f aca="false">IF(COUNTA($A79:$J79)=0,"",IF($D79=0,0,$E79/$D79))</f>
        <v/>
      </c>
      <c r="W79" s="24" t="str">
        <f aca="false">IF(COUNTA($A79:$J79)=0,"",IF($F79=0,0,$G79/$F79))</f>
        <v/>
      </c>
      <c r="X79" s="24" t="str">
        <f aca="false">IF(COUNTA($A79:$J79)=0,"",IF($F79=0,0,$H79/$F79))</f>
        <v/>
      </c>
      <c r="Y79" s="25" t="str">
        <f aca="false">IF(COUNTA($A79:$J79)=0,"",IF($C79=0,0,$L79/$C79))</f>
        <v/>
      </c>
      <c r="Z79" s="23" t="str">
        <f aca="false">IF(COUNTA($A79:$J79)=0,"",IF($G79=0,0,$C79/$G79))</f>
        <v/>
      </c>
      <c r="AA79" s="23" t="str">
        <f aca="false">IF(COUNTA($A79:$J79)=0,"",IF($G79=0,0,$T79/$G79))</f>
        <v/>
      </c>
      <c r="AB79" s="9" t="str">
        <f aca="false">IF(COUNTA($A79:$J79)=0,"",IF($B79="","Pick a product",IF($E79&gt;$D79,"Confirmed &gt; received",IF($F79&gt;$E79,"Dispatched &gt; confirmed",IF($G79+$H79&gt;$F79,"Delivered + returned &gt; dispatched","OK")))))</f>
        <v/>
      </c>
    </row>
    <row r="80" customFormat="false" ht="15" hidden="false" customHeight="false" outlineLevel="0" collapsed="false">
      <c r="A80" s="20"/>
      <c r="B80" s="14"/>
      <c r="C80" s="15"/>
      <c r="D80" s="21"/>
      <c r="E80" s="21"/>
      <c r="F80" s="21"/>
      <c r="G80" s="21"/>
      <c r="H80" s="21"/>
      <c r="I80" s="15"/>
      <c r="J80" s="15"/>
      <c r="K80" s="22" t="str">
        <f aca="false">IF(COUNTA($A80:$J80)=0,"",IF($I80&lt;&gt;"",$I80,IFERROR(INDEX(Settings!$B$14:$B$28,MATCH($B80,Settings!$A$14:$A$28,0)),0)))</f>
        <v/>
      </c>
      <c r="L80" s="23" t="str">
        <f aca="false">IF(COUNTA($A80:$J80)=0,"",$G80*($K80+IFERROR(INDEX(Settings!$C$14:$C$28,MATCH($B80,Settings!$A$14:$A$28,0)),0)))</f>
        <v/>
      </c>
      <c r="M80" s="23" t="str">
        <f aca="false">IF(COUNTA($A80:$J80)=0,"",($G80+$H80*Settings!$B$10)*IFERROR(INDEX(Settings!$D$14:$D$28,MATCH($B80,Settings!$A$14:$A$28,0)),0))</f>
        <v/>
      </c>
      <c r="N80" s="23" t="str">
        <f aca="false">IF(COUNTA($A80:$J80)=0,"",$F80*IFERROR(INDEX(Settings!$E$14:$E$28,MATCH($B80,Settings!$A$14:$A$28,0)),0))</f>
        <v/>
      </c>
      <c r="O80" s="23" t="str">
        <f aca="false">IF(COUNTA($A80:$J80)=0,"",$D80*Settings!$B$5)</f>
        <v/>
      </c>
      <c r="P80" s="23" t="str">
        <f aca="false">IF(COUNTA($A80:$J80)=0,"",$G80*Settings!$B$6+$H80*Settings!$B$7)</f>
        <v/>
      </c>
      <c r="Q80" s="23" t="str">
        <f aca="false">IF(COUNTA($A80:$J80)=0,"",$L80*Settings!$B$8)</f>
        <v/>
      </c>
      <c r="R80" s="23" t="str">
        <f aca="false">IF(COUNTA($A80:$J80)=0,"",($P80+$Q80)*Settings!$B$9)</f>
        <v/>
      </c>
      <c r="S80" s="23" t="str">
        <f aca="false">IF(COUNTA($A80:$J80)=0,"",$C80+$J80+SUM($M80:$R80))</f>
        <v/>
      </c>
      <c r="T80" s="23" t="str">
        <f aca="false">IF(COUNTA($A80:$J80)=0,"",$L80-$S80)</f>
        <v/>
      </c>
      <c r="U80" s="24" t="str">
        <f aca="false">IF(COUNTA($A80:$J80)=0,"",IF($L80=0,0,$T80/$L80))</f>
        <v/>
      </c>
      <c r="V80" s="24" t="str">
        <f aca="false">IF(COUNTA($A80:$J80)=0,"",IF($D80=0,0,$E80/$D80))</f>
        <v/>
      </c>
      <c r="W80" s="24" t="str">
        <f aca="false">IF(COUNTA($A80:$J80)=0,"",IF($F80=0,0,$G80/$F80))</f>
        <v/>
      </c>
      <c r="X80" s="24" t="str">
        <f aca="false">IF(COUNTA($A80:$J80)=0,"",IF($F80=0,0,$H80/$F80))</f>
        <v/>
      </c>
      <c r="Y80" s="25" t="str">
        <f aca="false">IF(COUNTA($A80:$J80)=0,"",IF($C80=0,0,$L80/$C80))</f>
        <v/>
      </c>
      <c r="Z80" s="23" t="str">
        <f aca="false">IF(COUNTA($A80:$J80)=0,"",IF($G80=0,0,$C80/$G80))</f>
        <v/>
      </c>
      <c r="AA80" s="23" t="str">
        <f aca="false">IF(COUNTA($A80:$J80)=0,"",IF($G80=0,0,$T80/$G80))</f>
        <v/>
      </c>
      <c r="AB80" s="9" t="str">
        <f aca="false">IF(COUNTA($A80:$J80)=0,"",IF($B80="","Pick a product",IF($E80&gt;$D80,"Confirmed &gt; received",IF($F80&gt;$E80,"Dispatched &gt; confirmed",IF($G80+$H80&gt;$F80,"Delivered + returned &gt; dispatched","OK")))))</f>
        <v/>
      </c>
    </row>
    <row r="81" customFormat="false" ht="15" hidden="false" customHeight="false" outlineLevel="0" collapsed="false">
      <c r="A81" s="20"/>
      <c r="B81" s="14"/>
      <c r="C81" s="15"/>
      <c r="D81" s="21"/>
      <c r="E81" s="21"/>
      <c r="F81" s="21"/>
      <c r="G81" s="21"/>
      <c r="H81" s="21"/>
      <c r="I81" s="15"/>
      <c r="J81" s="15"/>
      <c r="K81" s="22" t="str">
        <f aca="false">IF(COUNTA($A81:$J81)=0,"",IF($I81&lt;&gt;"",$I81,IFERROR(INDEX(Settings!$B$14:$B$28,MATCH($B81,Settings!$A$14:$A$28,0)),0)))</f>
        <v/>
      </c>
      <c r="L81" s="23" t="str">
        <f aca="false">IF(COUNTA($A81:$J81)=0,"",$G81*($K81+IFERROR(INDEX(Settings!$C$14:$C$28,MATCH($B81,Settings!$A$14:$A$28,0)),0)))</f>
        <v/>
      </c>
      <c r="M81" s="23" t="str">
        <f aca="false">IF(COUNTA($A81:$J81)=0,"",($G81+$H81*Settings!$B$10)*IFERROR(INDEX(Settings!$D$14:$D$28,MATCH($B81,Settings!$A$14:$A$28,0)),0))</f>
        <v/>
      </c>
      <c r="N81" s="23" t="str">
        <f aca="false">IF(COUNTA($A81:$J81)=0,"",$F81*IFERROR(INDEX(Settings!$E$14:$E$28,MATCH($B81,Settings!$A$14:$A$28,0)),0))</f>
        <v/>
      </c>
      <c r="O81" s="23" t="str">
        <f aca="false">IF(COUNTA($A81:$J81)=0,"",$D81*Settings!$B$5)</f>
        <v/>
      </c>
      <c r="P81" s="23" t="str">
        <f aca="false">IF(COUNTA($A81:$J81)=0,"",$G81*Settings!$B$6+$H81*Settings!$B$7)</f>
        <v/>
      </c>
      <c r="Q81" s="23" t="str">
        <f aca="false">IF(COUNTA($A81:$J81)=0,"",$L81*Settings!$B$8)</f>
        <v/>
      </c>
      <c r="R81" s="23" t="str">
        <f aca="false">IF(COUNTA($A81:$J81)=0,"",($P81+$Q81)*Settings!$B$9)</f>
        <v/>
      </c>
      <c r="S81" s="23" t="str">
        <f aca="false">IF(COUNTA($A81:$J81)=0,"",$C81+$J81+SUM($M81:$R81))</f>
        <v/>
      </c>
      <c r="T81" s="23" t="str">
        <f aca="false">IF(COUNTA($A81:$J81)=0,"",$L81-$S81)</f>
        <v/>
      </c>
      <c r="U81" s="24" t="str">
        <f aca="false">IF(COUNTA($A81:$J81)=0,"",IF($L81=0,0,$T81/$L81))</f>
        <v/>
      </c>
      <c r="V81" s="24" t="str">
        <f aca="false">IF(COUNTA($A81:$J81)=0,"",IF($D81=0,0,$E81/$D81))</f>
        <v/>
      </c>
      <c r="W81" s="24" t="str">
        <f aca="false">IF(COUNTA($A81:$J81)=0,"",IF($F81=0,0,$G81/$F81))</f>
        <v/>
      </c>
      <c r="X81" s="24" t="str">
        <f aca="false">IF(COUNTA($A81:$J81)=0,"",IF($F81=0,0,$H81/$F81))</f>
        <v/>
      </c>
      <c r="Y81" s="25" t="str">
        <f aca="false">IF(COUNTA($A81:$J81)=0,"",IF($C81=0,0,$L81/$C81))</f>
        <v/>
      </c>
      <c r="Z81" s="23" t="str">
        <f aca="false">IF(COUNTA($A81:$J81)=0,"",IF($G81=0,0,$C81/$G81))</f>
        <v/>
      </c>
      <c r="AA81" s="23" t="str">
        <f aca="false">IF(COUNTA($A81:$J81)=0,"",IF($G81=0,0,$T81/$G81))</f>
        <v/>
      </c>
      <c r="AB81" s="9" t="str">
        <f aca="false">IF(COUNTA($A81:$J81)=0,"",IF($B81="","Pick a product",IF($E81&gt;$D81,"Confirmed &gt; received",IF($F81&gt;$E81,"Dispatched &gt; confirmed",IF($G81+$H81&gt;$F81,"Delivered + returned &gt; dispatched","OK")))))</f>
        <v/>
      </c>
    </row>
    <row r="82" customFormat="false" ht="15" hidden="false" customHeight="false" outlineLevel="0" collapsed="false">
      <c r="A82" s="20"/>
      <c r="B82" s="14"/>
      <c r="C82" s="15"/>
      <c r="D82" s="21"/>
      <c r="E82" s="21"/>
      <c r="F82" s="21"/>
      <c r="G82" s="21"/>
      <c r="H82" s="21"/>
      <c r="I82" s="15"/>
      <c r="J82" s="15"/>
      <c r="K82" s="22" t="str">
        <f aca="false">IF(COUNTA($A82:$J82)=0,"",IF($I82&lt;&gt;"",$I82,IFERROR(INDEX(Settings!$B$14:$B$28,MATCH($B82,Settings!$A$14:$A$28,0)),0)))</f>
        <v/>
      </c>
      <c r="L82" s="23" t="str">
        <f aca="false">IF(COUNTA($A82:$J82)=0,"",$G82*($K82+IFERROR(INDEX(Settings!$C$14:$C$28,MATCH($B82,Settings!$A$14:$A$28,0)),0)))</f>
        <v/>
      </c>
      <c r="M82" s="23" t="str">
        <f aca="false">IF(COUNTA($A82:$J82)=0,"",($G82+$H82*Settings!$B$10)*IFERROR(INDEX(Settings!$D$14:$D$28,MATCH($B82,Settings!$A$14:$A$28,0)),0))</f>
        <v/>
      </c>
      <c r="N82" s="23" t="str">
        <f aca="false">IF(COUNTA($A82:$J82)=0,"",$F82*IFERROR(INDEX(Settings!$E$14:$E$28,MATCH($B82,Settings!$A$14:$A$28,0)),0))</f>
        <v/>
      </c>
      <c r="O82" s="23" t="str">
        <f aca="false">IF(COUNTA($A82:$J82)=0,"",$D82*Settings!$B$5)</f>
        <v/>
      </c>
      <c r="P82" s="23" t="str">
        <f aca="false">IF(COUNTA($A82:$J82)=0,"",$G82*Settings!$B$6+$H82*Settings!$B$7)</f>
        <v/>
      </c>
      <c r="Q82" s="23" t="str">
        <f aca="false">IF(COUNTA($A82:$J82)=0,"",$L82*Settings!$B$8)</f>
        <v/>
      </c>
      <c r="R82" s="23" t="str">
        <f aca="false">IF(COUNTA($A82:$J82)=0,"",($P82+$Q82)*Settings!$B$9)</f>
        <v/>
      </c>
      <c r="S82" s="23" t="str">
        <f aca="false">IF(COUNTA($A82:$J82)=0,"",$C82+$J82+SUM($M82:$R82))</f>
        <v/>
      </c>
      <c r="T82" s="23" t="str">
        <f aca="false">IF(COUNTA($A82:$J82)=0,"",$L82-$S82)</f>
        <v/>
      </c>
      <c r="U82" s="24" t="str">
        <f aca="false">IF(COUNTA($A82:$J82)=0,"",IF($L82=0,0,$T82/$L82))</f>
        <v/>
      </c>
      <c r="V82" s="24" t="str">
        <f aca="false">IF(COUNTA($A82:$J82)=0,"",IF($D82=0,0,$E82/$D82))</f>
        <v/>
      </c>
      <c r="W82" s="24" t="str">
        <f aca="false">IF(COUNTA($A82:$J82)=0,"",IF($F82=0,0,$G82/$F82))</f>
        <v/>
      </c>
      <c r="X82" s="24" t="str">
        <f aca="false">IF(COUNTA($A82:$J82)=0,"",IF($F82=0,0,$H82/$F82))</f>
        <v/>
      </c>
      <c r="Y82" s="25" t="str">
        <f aca="false">IF(COUNTA($A82:$J82)=0,"",IF($C82=0,0,$L82/$C82))</f>
        <v/>
      </c>
      <c r="Z82" s="23" t="str">
        <f aca="false">IF(COUNTA($A82:$J82)=0,"",IF($G82=0,0,$C82/$G82))</f>
        <v/>
      </c>
      <c r="AA82" s="23" t="str">
        <f aca="false">IF(COUNTA($A82:$J82)=0,"",IF($G82=0,0,$T82/$G82))</f>
        <v/>
      </c>
      <c r="AB82" s="9" t="str">
        <f aca="false">IF(COUNTA($A82:$J82)=0,"",IF($B82="","Pick a product",IF($E82&gt;$D82,"Confirmed &gt; received",IF($F82&gt;$E82,"Dispatched &gt; confirmed",IF($G82+$H82&gt;$F82,"Delivered + returned &gt; dispatched","OK")))))</f>
        <v/>
      </c>
    </row>
    <row r="83" customFormat="false" ht="15" hidden="false" customHeight="false" outlineLevel="0" collapsed="false">
      <c r="A83" s="20"/>
      <c r="B83" s="14"/>
      <c r="C83" s="15"/>
      <c r="D83" s="21"/>
      <c r="E83" s="21"/>
      <c r="F83" s="21"/>
      <c r="G83" s="21"/>
      <c r="H83" s="21"/>
      <c r="I83" s="15"/>
      <c r="J83" s="15"/>
      <c r="K83" s="22" t="str">
        <f aca="false">IF(COUNTA($A83:$J83)=0,"",IF($I83&lt;&gt;"",$I83,IFERROR(INDEX(Settings!$B$14:$B$28,MATCH($B83,Settings!$A$14:$A$28,0)),0)))</f>
        <v/>
      </c>
      <c r="L83" s="23" t="str">
        <f aca="false">IF(COUNTA($A83:$J83)=0,"",$G83*($K83+IFERROR(INDEX(Settings!$C$14:$C$28,MATCH($B83,Settings!$A$14:$A$28,0)),0)))</f>
        <v/>
      </c>
      <c r="M83" s="23" t="str">
        <f aca="false">IF(COUNTA($A83:$J83)=0,"",($G83+$H83*Settings!$B$10)*IFERROR(INDEX(Settings!$D$14:$D$28,MATCH($B83,Settings!$A$14:$A$28,0)),0))</f>
        <v/>
      </c>
      <c r="N83" s="23" t="str">
        <f aca="false">IF(COUNTA($A83:$J83)=0,"",$F83*IFERROR(INDEX(Settings!$E$14:$E$28,MATCH($B83,Settings!$A$14:$A$28,0)),0))</f>
        <v/>
      </c>
      <c r="O83" s="23" t="str">
        <f aca="false">IF(COUNTA($A83:$J83)=0,"",$D83*Settings!$B$5)</f>
        <v/>
      </c>
      <c r="P83" s="23" t="str">
        <f aca="false">IF(COUNTA($A83:$J83)=0,"",$G83*Settings!$B$6+$H83*Settings!$B$7)</f>
        <v/>
      </c>
      <c r="Q83" s="23" t="str">
        <f aca="false">IF(COUNTA($A83:$J83)=0,"",$L83*Settings!$B$8)</f>
        <v/>
      </c>
      <c r="R83" s="23" t="str">
        <f aca="false">IF(COUNTA($A83:$J83)=0,"",($P83+$Q83)*Settings!$B$9)</f>
        <v/>
      </c>
      <c r="S83" s="23" t="str">
        <f aca="false">IF(COUNTA($A83:$J83)=0,"",$C83+$J83+SUM($M83:$R83))</f>
        <v/>
      </c>
      <c r="T83" s="23" t="str">
        <f aca="false">IF(COUNTA($A83:$J83)=0,"",$L83-$S83)</f>
        <v/>
      </c>
      <c r="U83" s="24" t="str">
        <f aca="false">IF(COUNTA($A83:$J83)=0,"",IF($L83=0,0,$T83/$L83))</f>
        <v/>
      </c>
      <c r="V83" s="24" t="str">
        <f aca="false">IF(COUNTA($A83:$J83)=0,"",IF($D83=0,0,$E83/$D83))</f>
        <v/>
      </c>
      <c r="W83" s="24" t="str">
        <f aca="false">IF(COUNTA($A83:$J83)=0,"",IF($F83=0,0,$G83/$F83))</f>
        <v/>
      </c>
      <c r="X83" s="24" t="str">
        <f aca="false">IF(COUNTA($A83:$J83)=0,"",IF($F83=0,0,$H83/$F83))</f>
        <v/>
      </c>
      <c r="Y83" s="25" t="str">
        <f aca="false">IF(COUNTA($A83:$J83)=0,"",IF($C83=0,0,$L83/$C83))</f>
        <v/>
      </c>
      <c r="Z83" s="23" t="str">
        <f aca="false">IF(COUNTA($A83:$J83)=0,"",IF($G83=0,0,$C83/$G83))</f>
        <v/>
      </c>
      <c r="AA83" s="23" t="str">
        <f aca="false">IF(COUNTA($A83:$J83)=0,"",IF($G83=0,0,$T83/$G83))</f>
        <v/>
      </c>
      <c r="AB83" s="9" t="str">
        <f aca="false">IF(COUNTA($A83:$J83)=0,"",IF($B83="","Pick a product",IF($E83&gt;$D83,"Confirmed &gt; received",IF($F83&gt;$E83,"Dispatched &gt; confirmed",IF($G83+$H83&gt;$F83,"Delivered + returned &gt; dispatched","OK")))))</f>
        <v/>
      </c>
    </row>
    <row r="84" customFormat="false" ht="15" hidden="false" customHeight="false" outlineLevel="0" collapsed="false">
      <c r="A84" s="20"/>
      <c r="B84" s="14"/>
      <c r="C84" s="15"/>
      <c r="D84" s="21"/>
      <c r="E84" s="21"/>
      <c r="F84" s="21"/>
      <c r="G84" s="21"/>
      <c r="H84" s="21"/>
      <c r="I84" s="15"/>
      <c r="J84" s="15"/>
      <c r="K84" s="22" t="str">
        <f aca="false">IF(COUNTA($A84:$J84)=0,"",IF($I84&lt;&gt;"",$I84,IFERROR(INDEX(Settings!$B$14:$B$28,MATCH($B84,Settings!$A$14:$A$28,0)),0)))</f>
        <v/>
      </c>
      <c r="L84" s="23" t="str">
        <f aca="false">IF(COUNTA($A84:$J84)=0,"",$G84*($K84+IFERROR(INDEX(Settings!$C$14:$C$28,MATCH($B84,Settings!$A$14:$A$28,0)),0)))</f>
        <v/>
      </c>
      <c r="M84" s="23" t="str">
        <f aca="false">IF(COUNTA($A84:$J84)=0,"",($G84+$H84*Settings!$B$10)*IFERROR(INDEX(Settings!$D$14:$D$28,MATCH($B84,Settings!$A$14:$A$28,0)),0))</f>
        <v/>
      </c>
      <c r="N84" s="23" t="str">
        <f aca="false">IF(COUNTA($A84:$J84)=0,"",$F84*IFERROR(INDEX(Settings!$E$14:$E$28,MATCH($B84,Settings!$A$14:$A$28,0)),0))</f>
        <v/>
      </c>
      <c r="O84" s="23" t="str">
        <f aca="false">IF(COUNTA($A84:$J84)=0,"",$D84*Settings!$B$5)</f>
        <v/>
      </c>
      <c r="P84" s="23" t="str">
        <f aca="false">IF(COUNTA($A84:$J84)=0,"",$G84*Settings!$B$6+$H84*Settings!$B$7)</f>
        <v/>
      </c>
      <c r="Q84" s="23" t="str">
        <f aca="false">IF(COUNTA($A84:$J84)=0,"",$L84*Settings!$B$8)</f>
        <v/>
      </c>
      <c r="R84" s="23" t="str">
        <f aca="false">IF(COUNTA($A84:$J84)=0,"",($P84+$Q84)*Settings!$B$9)</f>
        <v/>
      </c>
      <c r="S84" s="23" t="str">
        <f aca="false">IF(COUNTA($A84:$J84)=0,"",$C84+$J84+SUM($M84:$R84))</f>
        <v/>
      </c>
      <c r="T84" s="23" t="str">
        <f aca="false">IF(COUNTA($A84:$J84)=0,"",$L84-$S84)</f>
        <v/>
      </c>
      <c r="U84" s="24" t="str">
        <f aca="false">IF(COUNTA($A84:$J84)=0,"",IF($L84=0,0,$T84/$L84))</f>
        <v/>
      </c>
      <c r="V84" s="24" t="str">
        <f aca="false">IF(COUNTA($A84:$J84)=0,"",IF($D84=0,0,$E84/$D84))</f>
        <v/>
      </c>
      <c r="W84" s="24" t="str">
        <f aca="false">IF(COUNTA($A84:$J84)=0,"",IF($F84=0,0,$G84/$F84))</f>
        <v/>
      </c>
      <c r="X84" s="24" t="str">
        <f aca="false">IF(COUNTA($A84:$J84)=0,"",IF($F84=0,0,$H84/$F84))</f>
        <v/>
      </c>
      <c r="Y84" s="25" t="str">
        <f aca="false">IF(COUNTA($A84:$J84)=0,"",IF($C84=0,0,$L84/$C84))</f>
        <v/>
      </c>
      <c r="Z84" s="23" t="str">
        <f aca="false">IF(COUNTA($A84:$J84)=0,"",IF($G84=0,0,$C84/$G84))</f>
        <v/>
      </c>
      <c r="AA84" s="23" t="str">
        <f aca="false">IF(COUNTA($A84:$J84)=0,"",IF($G84=0,0,$T84/$G84))</f>
        <v/>
      </c>
      <c r="AB84" s="9" t="str">
        <f aca="false">IF(COUNTA($A84:$J84)=0,"",IF($B84="","Pick a product",IF($E84&gt;$D84,"Confirmed &gt; received",IF($F84&gt;$E84,"Dispatched &gt; confirmed",IF($G84+$H84&gt;$F84,"Delivered + returned &gt; dispatched","OK")))))</f>
        <v/>
      </c>
    </row>
    <row r="85" customFormat="false" ht="15" hidden="false" customHeight="false" outlineLevel="0" collapsed="false">
      <c r="A85" s="20"/>
      <c r="B85" s="14"/>
      <c r="C85" s="15"/>
      <c r="D85" s="21"/>
      <c r="E85" s="21"/>
      <c r="F85" s="21"/>
      <c r="G85" s="21"/>
      <c r="H85" s="21"/>
      <c r="I85" s="15"/>
      <c r="J85" s="15"/>
      <c r="K85" s="22" t="str">
        <f aca="false">IF(COUNTA($A85:$J85)=0,"",IF($I85&lt;&gt;"",$I85,IFERROR(INDEX(Settings!$B$14:$B$28,MATCH($B85,Settings!$A$14:$A$28,0)),0)))</f>
        <v/>
      </c>
      <c r="L85" s="23" t="str">
        <f aca="false">IF(COUNTA($A85:$J85)=0,"",$G85*($K85+IFERROR(INDEX(Settings!$C$14:$C$28,MATCH($B85,Settings!$A$14:$A$28,0)),0)))</f>
        <v/>
      </c>
      <c r="M85" s="23" t="str">
        <f aca="false">IF(COUNTA($A85:$J85)=0,"",($G85+$H85*Settings!$B$10)*IFERROR(INDEX(Settings!$D$14:$D$28,MATCH($B85,Settings!$A$14:$A$28,0)),0))</f>
        <v/>
      </c>
      <c r="N85" s="23" t="str">
        <f aca="false">IF(COUNTA($A85:$J85)=0,"",$F85*IFERROR(INDEX(Settings!$E$14:$E$28,MATCH($B85,Settings!$A$14:$A$28,0)),0))</f>
        <v/>
      </c>
      <c r="O85" s="23" t="str">
        <f aca="false">IF(COUNTA($A85:$J85)=0,"",$D85*Settings!$B$5)</f>
        <v/>
      </c>
      <c r="P85" s="23" t="str">
        <f aca="false">IF(COUNTA($A85:$J85)=0,"",$G85*Settings!$B$6+$H85*Settings!$B$7)</f>
        <v/>
      </c>
      <c r="Q85" s="23" t="str">
        <f aca="false">IF(COUNTA($A85:$J85)=0,"",$L85*Settings!$B$8)</f>
        <v/>
      </c>
      <c r="R85" s="23" t="str">
        <f aca="false">IF(COUNTA($A85:$J85)=0,"",($P85+$Q85)*Settings!$B$9)</f>
        <v/>
      </c>
      <c r="S85" s="23" t="str">
        <f aca="false">IF(COUNTA($A85:$J85)=0,"",$C85+$J85+SUM($M85:$R85))</f>
        <v/>
      </c>
      <c r="T85" s="23" t="str">
        <f aca="false">IF(COUNTA($A85:$J85)=0,"",$L85-$S85)</f>
        <v/>
      </c>
      <c r="U85" s="24" t="str">
        <f aca="false">IF(COUNTA($A85:$J85)=0,"",IF($L85=0,0,$T85/$L85))</f>
        <v/>
      </c>
      <c r="V85" s="24" t="str">
        <f aca="false">IF(COUNTA($A85:$J85)=0,"",IF($D85=0,0,$E85/$D85))</f>
        <v/>
      </c>
      <c r="W85" s="24" t="str">
        <f aca="false">IF(COUNTA($A85:$J85)=0,"",IF($F85=0,0,$G85/$F85))</f>
        <v/>
      </c>
      <c r="X85" s="24" t="str">
        <f aca="false">IF(COUNTA($A85:$J85)=0,"",IF($F85=0,0,$H85/$F85))</f>
        <v/>
      </c>
      <c r="Y85" s="25" t="str">
        <f aca="false">IF(COUNTA($A85:$J85)=0,"",IF($C85=0,0,$L85/$C85))</f>
        <v/>
      </c>
      <c r="Z85" s="23" t="str">
        <f aca="false">IF(COUNTA($A85:$J85)=0,"",IF($G85=0,0,$C85/$G85))</f>
        <v/>
      </c>
      <c r="AA85" s="23" t="str">
        <f aca="false">IF(COUNTA($A85:$J85)=0,"",IF($G85=0,0,$T85/$G85))</f>
        <v/>
      </c>
      <c r="AB85" s="9" t="str">
        <f aca="false">IF(COUNTA($A85:$J85)=0,"",IF($B85="","Pick a product",IF($E85&gt;$D85,"Confirmed &gt; received",IF($F85&gt;$E85,"Dispatched &gt; confirmed",IF($G85+$H85&gt;$F85,"Delivered + returned &gt; dispatched","OK")))))</f>
        <v/>
      </c>
    </row>
    <row r="86" customFormat="false" ht="15" hidden="false" customHeight="false" outlineLevel="0" collapsed="false">
      <c r="A86" s="20"/>
      <c r="B86" s="14"/>
      <c r="C86" s="15"/>
      <c r="D86" s="21"/>
      <c r="E86" s="21"/>
      <c r="F86" s="21"/>
      <c r="G86" s="21"/>
      <c r="H86" s="21"/>
      <c r="I86" s="15"/>
      <c r="J86" s="15"/>
      <c r="K86" s="22" t="str">
        <f aca="false">IF(COUNTA($A86:$J86)=0,"",IF($I86&lt;&gt;"",$I86,IFERROR(INDEX(Settings!$B$14:$B$28,MATCH($B86,Settings!$A$14:$A$28,0)),0)))</f>
        <v/>
      </c>
      <c r="L86" s="23" t="str">
        <f aca="false">IF(COUNTA($A86:$J86)=0,"",$G86*($K86+IFERROR(INDEX(Settings!$C$14:$C$28,MATCH($B86,Settings!$A$14:$A$28,0)),0)))</f>
        <v/>
      </c>
      <c r="M86" s="23" t="str">
        <f aca="false">IF(COUNTA($A86:$J86)=0,"",($G86+$H86*Settings!$B$10)*IFERROR(INDEX(Settings!$D$14:$D$28,MATCH($B86,Settings!$A$14:$A$28,0)),0))</f>
        <v/>
      </c>
      <c r="N86" s="23" t="str">
        <f aca="false">IF(COUNTA($A86:$J86)=0,"",$F86*IFERROR(INDEX(Settings!$E$14:$E$28,MATCH($B86,Settings!$A$14:$A$28,0)),0))</f>
        <v/>
      </c>
      <c r="O86" s="23" t="str">
        <f aca="false">IF(COUNTA($A86:$J86)=0,"",$D86*Settings!$B$5)</f>
        <v/>
      </c>
      <c r="P86" s="23" t="str">
        <f aca="false">IF(COUNTA($A86:$J86)=0,"",$G86*Settings!$B$6+$H86*Settings!$B$7)</f>
        <v/>
      </c>
      <c r="Q86" s="23" t="str">
        <f aca="false">IF(COUNTA($A86:$J86)=0,"",$L86*Settings!$B$8)</f>
        <v/>
      </c>
      <c r="R86" s="23" t="str">
        <f aca="false">IF(COUNTA($A86:$J86)=0,"",($P86+$Q86)*Settings!$B$9)</f>
        <v/>
      </c>
      <c r="S86" s="23" t="str">
        <f aca="false">IF(COUNTA($A86:$J86)=0,"",$C86+$J86+SUM($M86:$R86))</f>
        <v/>
      </c>
      <c r="T86" s="23" t="str">
        <f aca="false">IF(COUNTA($A86:$J86)=0,"",$L86-$S86)</f>
        <v/>
      </c>
      <c r="U86" s="24" t="str">
        <f aca="false">IF(COUNTA($A86:$J86)=0,"",IF($L86=0,0,$T86/$L86))</f>
        <v/>
      </c>
      <c r="V86" s="24" t="str">
        <f aca="false">IF(COUNTA($A86:$J86)=0,"",IF($D86=0,0,$E86/$D86))</f>
        <v/>
      </c>
      <c r="W86" s="24" t="str">
        <f aca="false">IF(COUNTA($A86:$J86)=0,"",IF($F86=0,0,$G86/$F86))</f>
        <v/>
      </c>
      <c r="X86" s="24" t="str">
        <f aca="false">IF(COUNTA($A86:$J86)=0,"",IF($F86=0,0,$H86/$F86))</f>
        <v/>
      </c>
      <c r="Y86" s="25" t="str">
        <f aca="false">IF(COUNTA($A86:$J86)=0,"",IF($C86=0,0,$L86/$C86))</f>
        <v/>
      </c>
      <c r="Z86" s="23" t="str">
        <f aca="false">IF(COUNTA($A86:$J86)=0,"",IF($G86=0,0,$C86/$G86))</f>
        <v/>
      </c>
      <c r="AA86" s="23" t="str">
        <f aca="false">IF(COUNTA($A86:$J86)=0,"",IF($G86=0,0,$T86/$G86))</f>
        <v/>
      </c>
      <c r="AB86" s="9" t="str">
        <f aca="false">IF(COUNTA($A86:$J86)=0,"",IF($B86="","Pick a product",IF($E86&gt;$D86,"Confirmed &gt; received",IF($F86&gt;$E86,"Dispatched &gt; confirmed",IF($G86+$H86&gt;$F86,"Delivered + returned &gt; dispatched","OK")))))</f>
        <v/>
      </c>
    </row>
    <row r="87" customFormat="false" ht="15" hidden="false" customHeight="false" outlineLevel="0" collapsed="false">
      <c r="A87" s="20"/>
      <c r="B87" s="14"/>
      <c r="C87" s="15"/>
      <c r="D87" s="21"/>
      <c r="E87" s="21"/>
      <c r="F87" s="21"/>
      <c r="G87" s="21"/>
      <c r="H87" s="21"/>
      <c r="I87" s="15"/>
      <c r="J87" s="15"/>
      <c r="K87" s="22" t="str">
        <f aca="false">IF(COUNTA($A87:$J87)=0,"",IF($I87&lt;&gt;"",$I87,IFERROR(INDEX(Settings!$B$14:$B$28,MATCH($B87,Settings!$A$14:$A$28,0)),0)))</f>
        <v/>
      </c>
      <c r="L87" s="23" t="str">
        <f aca="false">IF(COUNTA($A87:$J87)=0,"",$G87*($K87+IFERROR(INDEX(Settings!$C$14:$C$28,MATCH($B87,Settings!$A$14:$A$28,0)),0)))</f>
        <v/>
      </c>
      <c r="M87" s="23" t="str">
        <f aca="false">IF(COUNTA($A87:$J87)=0,"",($G87+$H87*Settings!$B$10)*IFERROR(INDEX(Settings!$D$14:$D$28,MATCH($B87,Settings!$A$14:$A$28,0)),0))</f>
        <v/>
      </c>
      <c r="N87" s="23" t="str">
        <f aca="false">IF(COUNTA($A87:$J87)=0,"",$F87*IFERROR(INDEX(Settings!$E$14:$E$28,MATCH($B87,Settings!$A$14:$A$28,0)),0))</f>
        <v/>
      </c>
      <c r="O87" s="23" t="str">
        <f aca="false">IF(COUNTA($A87:$J87)=0,"",$D87*Settings!$B$5)</f>
        <v/>
      </c>
      <c r="P87" s="23" t="str">
        <f aca="false">IF(COUNTA($A87:$J87)=0,"",$G87*Settings!$B$6+$H87*Settings!$B$7)</f>
        <v/>
      </c>
      <c r="Q87" s="23" t="str">
        <f aca="false">IF(COUNTA($A87:$J87)=0,"",$L87*Settings!$B$8)</f>
        <v/>
      </c>
      <c r="R87" s="23" t="str">
        <f aca="false">IF(COUNTA($A87:$J87)=0,"",($P87+$Q87)*Settings!$B$9)</f>
        <v/>
      </c>
      <c r="S87" s="23" t="str">
        <f aca="false">IF(COUNTA($A87:$J87)=0,"",$C87+$J87+SUM($M87:$R87))</f>
        <v/>
      </c>
      <c r="T87" s="23" t="str">
        <f aca="false">IF(COUNTA($A87:$J87)=0,"",$L87-$S87)</f>
        <v/>
      </c>
      <c r="U87" s="24" t="str">
        <f aca="false">IF(COUNTA($A87:$J87)=0,"",IF($L87=0,0,$T87/$L87))</f>
        <v/>
      </c>
      <c r="V87" s="24" t="str">
        <f aca="false">IF(COUNTA($A87:$J87)=0,"",IF($D87=0,0,$E87/$D87))</f>
        <v/>
      </c>
      <c r="W87" s="24" t="str">
        <f aca="false">IF(COUNTA($A87:$J87)=0,"",IF($F87=0,0,$G87/$F87))</f>
        <v/>
      </c>
      <c r="X87" s="24" t="str">
        <f aca="false">IF(COUNTA($A87:$J87)=0,"",IF($F87=0,0,$H87/$F87))</f>
        <v/>
      </c>
      <c r="Y87" s="25" t="str">
        <f aca="false">IF(COUNTA($A87:$J87)=0,"",IF($C87=0,0,$L87/$C87))</f>
        <v/>
      </c>
      <c r="Z87" s="23" t="str">
        <f aca="false">IF(COUNTA($A87:$J87)=0,"",IF($G87=0,0,$C87/$G87))</f>
        <v/>
      </c>
      <c r="AA87" s="23" t="str">
        <f aca="false">IF(COUNTA($A87:$J87)=0,"",IF($G87=0,0,$T87/$G87))</f>
        <v/>
      </c>
      <c r="AB87" s="9" t="str">
        <f aca="false">IF(COUNTA($A87:$J87)=0,"",IF($B87="","Pick a product",IF($E87&gt;$D87,"Confirmed &gt; received",IF($F87&gt;$E87,"Dispatched &gt; confirmed",IF($G87+$H87&gt;$F87,"Delivered + returned &gt; dispatched","OK")))))</f>
        <v/>
      </c>
    </row>
    <row r="88" customFormat="false" ht="15" hidden="false" customHeight="false" outlineLevel="0" collapsed="false">
      <c r="A88" s="20"/>
      <c r="B88" s="14"/>
      <c r="C88" s="15"/>
      <c r="D88" s="21"/>
      <c r="E88" s="21"/>
      <c r="F88" s="21"/>
      <c r="G88" s="21"/>
      <c r="H88" s="21"/>
      <c r="I88" s="15"/>
      <c r="J88" s="15"/>
      <c r="K88" s="22" t="str">
        <f aca="false">IF(COUNTA($A88:$J88)=0,"",IF($I88&lt;&gt;"",$I88,IFERROR(INDEX(Settings!$B$14:$B$28,MATCH($B88,Settings!$A$14:$A$28,0)),0)))</f>
        <v/>
      </c>
      <c r="L88" s="23" t="str">
        <f aca="false">IF(COUNTA($A88:$J88)=0,"",$G88*($K88+IFERROR(INDEX(Settings!$C$14:$C$28,MATCH($B88,Settings!$A$14:$A$28,0)),0)))</f>
        <v/>
      </c>
      <c r="M88" s="23" t="str">
        <f aca="false">IF(COUNTA($A88:$J88)=0,"",($G88+$H88*Settings!$B$10)*IFERROR(INDEX(Settings!$D$14:$D$28,MATCH($B88,Settings!$A$14:$A$28,0)),0))</f>
        <v/>
      </c>
      <c r="N88" s="23" t="str">
        <f aca="false">IF(COUNTA($A88:$J88)=0,"",$F88*IFERROR(INDEX(Settings!$E$14:$E$28,MATCH($B88,Settings!$A$14:$A$28,0)),0))</f>
        <v/>
      </c>
      <c r="O88" s="23" t="str">
        <f aca="false">IF(COUNTA($A88:$J88)=0,"",$D88*Settings!$B$5)</f>
        <v/>
      </c>
      <c r="P88" s="23" t="str">
        <f aca="false">IF(COUNTA($A88:$J88)=0,"",$G88*Settings!$B$6+$H88*Settings!$B$7)</f>
        <v/>
      </c>
      <c r="Q88" s="23" t="str">
        <f aca="false">IF(COUNTA($A88:$J88)=0,"",$L88*Settings!$B$8)</f>
        <v/>
      </c>
      <c r="R88" s="23" t="str">
        <f aca="false">IF(COUNTA($A88:$J88)=0,"",($P88+$Q88)*Settings!$B$9)</f>
        <v/>
      </c>
      <c r="S88" s="23" t="str">
        <f aca="false">IF(COUNTA($A88:$J88)=0,"",$C88+$J88+SUM($M88:$R88))</f>
        <v/>
      </c>
      <c r="T88" s="23" t="str">
        <f aca="false">IF(COUNTA($A88:$J88)=0,"",$L88-$S88)</f>
        <v/>
      </c>
      <c r="U88" s="24" t="str">
        <f aca="false">IF(COUNTA($A88:$J88)=0,"",IF($L88=0,0,$T88/$L88))</f>
        <v/>
      </c>
      <c r="V88" s="24" t="str">
        <f aca="false">IF(COUNTA($A88:$J88)=0,"",IF($D88=0,0,$E88/$D88))</f>
        <v/>
      </c>
      <c r="W88" s="24" t="str">
        <f aca="false">IF(COUNTA($A88:$J88)=0,"",IF($F88=0,0,$G88/$F88))</f>
        <v/>
      </c>
      <c r="X88" s="24" t="str">
        <f aca="false">IF(COUNTA($A88:$J88)=0,"",IF($F88=0,0,$H88/$F88))</f>
        <v/>
      </c>
      <c r="Y88" s="25" t="str">
        <f aca="false">IF(COUNTA($A88:$J88)=0,"",IF($C88=0,0,$L88/$C88))</f>
        <v/>
      </c>
      <c r="Z88" s="23" t="str">
        <f aca="false">IF(COUNTA($A88:$J88)=0,"",IF($G88=0,0,$C88/$G88))</f>
        <v/>
      </c>
      <c r="AA88" s="23" t="str">
        <f aca="false">IF(COUNTA($A88:$J88)=0,"",IF($G88=0,0,$T88/$G88))</f>
        <v/>
      </c>
      <c r="AB88" s="9" t="str">
        <f aca="false">IF(COUNTA($A88:$J88)=0,"",IF($B88="","Pick a product",IF($E88&gt;$D88,"Confirmed &gt; received",IF($F88&gt;$E88,"Dispatched &gt; confirmed",IF($G88+$H88&gt;$F88,"Delivered + returned &gt; dispatched","OK")))))</f>
        <v/>
      </c>
    </row>
    <row r="89" customFormat="false" ht="15" hidden="false" customHeight="false" outlineLevel="0" collapsed="false">
      <c r="A89" s="20"/>
      <c r="B89" s="14"/>
      <c r="C89" s="15"/>
      <c r="D89" s="21"/>
      <c r="E89" s="21"/>
      <c r="F89" s="21"/>
      <c r="G89" s="21"/>
      <c r="H89" s="21"/>
      <c r="I89" s="15"/>
      <c r="J89" s="15"/>
      <c r="K89" s="22" t="str">
        <f aca="false">IF(COUNTA($A89:$J89)=0,"",IF($I89&lt;&gt;"",$I89,IFERROR(INDEX(Settings!$B$14:$B$28,MATCH($B89,Settings!$A$14:$A$28,0)),0)))</f>
        <v/>
      </c>
      <c r="L89" s="23" t="str">
        <f aca="false">IF(COUNTA($A89:$J89)=0,"",$G89*($K89+IFERROR(INDEX(Settings!$C$14:$C$28,MATCH($B89,Settings!$A$14:$A$28,0)),0)))</f>
        <v/>
      </c>
      <c r="M89" s="23" t="str">
        <f aca="false">IF(COUNTA($A89:$J89)=0,"",($G89+$H89*Settings!$B$10)*IFERROR(INDEX(Settings!$D$14:$D$28,MATCH($B89,Settings!$A$14:$A$28,0)),0))</f>
        <v/>
      </c>
      <c r="N89" s="23" t="str">
        <f aca="false">IF(COUNTA($A89:$J89)=0,"",$F89*IFERROR(INDEX(Settings!$E$14:$E$28,MATCH($B89,Settings!$A$14:$A$28,0)),0))</f>
        <v/>
      </c>
      <c r="O89" s="23" t="str">
        <f aca="false">IF(COUNTA($A89:$J89)=0,"",$D89*Settings!$B$5)</f>
        <v/>
      </c>
      <c r="P89" s="23" t="str">
        <f aca="false">IF(COUNTA($A89:$J89)=0,"",$G89*Settings!$B$6+$H89*Settings!$B$7)</f>
        <v/>
      </c>
      <c r="Q89" s="23" t="str">
        <f aca="false">IF(COUNTA($A89:$J89)=0,"",$L89*Settings!$B$8)</f>
        <v/>
      </c>
      <c r="R89" s="23" t="str">
        <f aca="false">IF(COUNTA($A89:$J89)=0,"",($P89+$Q89)*Settings!$B$9)</f>
        <v/>
      </c>
      <c r="S89" s="23" t="str">
        <f aca="false">IF(COUNTA($A89:$J89)=0,"",$C89+$J89+SUM($M89:$R89))</f>
        <v/>
      </c>
      <c r="T89" s="23" t="str">
        <f aca="false">IF(COUNTA($A89:$J89)=0,"",$L89-$S89)</f>
        <v/>
      </c>
      <c r="U89" s="24" t="str">
        <f aca="false">IF(COUNTA($A89:$J89)=0,"",IF($L89=0,0,$T89/$L89))</f>
        <v/>
      </c>
      <c r="V89" s="24" t="str">
        <f aca="false">IF(COUNTA($A89:$J89)=0,"",IF($D89=0,0,$E89/$D89))</f>
        <v/>
      </c>
      <c r="W89" s="24" t="str">
        <f aca="false">IF(COUNTA($A89:$J89)=0,"",IF($F89=0,0,$G89/$F89))</f>
        <v/>
      </c>
      <c r="X89" s="24" t="str">
        <f aca="false">IF(COUNTA($A89:$J89)=0,"",IF($F89=0,0,$H89/$F89))</f>
        <v/>
      </c>
      <c r="Y89" s="25" t="str">
        <f aca="false">IF(COUNTA($A89:$J89)=0,"",IF($C89=0,0,$L89/$C89))</f>
        <v/>
      </c>
      <c r="Z89" s="23" t="str">
        <f aca="false">IF(COUNTA($A89:$J89)=0,"",IF($G89=0,0,$C89/$G89))</f>
        <v/>
      </c>
      <c r="AA89" s="23" t="str">
        <f aca="false">IF(COUNTA($A89:$J89)=0,"",IF($G89=0,0,$T89/$G89))</f>
        <v/>
      </c>
      <c r="AB89" s="9" t="str">
        <f aca="false">IF(COUNTA($A89:$J89)=0,"",IF($B89="","Pick a product",IF($E89&gt;$D89,"Confirmed &gt; received",IF($F89&gt;$E89,"Dispatched &gt; confirmed",IF($G89+$H89&gt;$F89,"Delivered + returned &gt; dispatched","OK")))))</f>
        <v/>
      </c>
    </row>
    <row r="90" customFormat="false" ht="15" hidden="false" customHeight="false" outlineLevel="0" collapsed="false">
      <c r="A90" s="20"/>
      <c r="B90" s="14"/>
      <c r="C90" s="15"/>
      <c r="D90" s="21"/>
      <c r="E90" s="21"/>
      <c r="F90" s="21"/>
      <c r="G90" s="21"/>
      <c r="H90" s="21"/>
      <c r="I90" s="15"/>
      <c r="J90" s="15"/>
      <c r="K90" s="22" t="str">
        <f aca="false">IF(COUNTA($A90:$J90)=0,"",IF($I90&lt;&gt;"",$I90,IFERROR(INDEX(Settings!$B$14:$B$28,MATCH($B90,Settings!$A$14:$A$28,0)),0)))</f>
        <v/>
      </c>
      <c r="L90" s="23" t="str">
        <f aca="false">IF(COUNTA($A90:$J90)=0,"",$G90*($K90+IFERROR(INDEX(Settings!$C$14:$C$28,MATCH($B90,Settings!$A$14:$A$28,0)),0)))</f>
        <v/>
      </c>
      <c r="M90" s="23" t="str">
        <f aca="false">IF(COUNTA($A90:$J90)=0,"",($G90+$H90*Settings!$B$10)*IFERROR(INDEX(Settings!$D$14:$D$28,MATCH($B90,Settings!$A$14:$A$28,0)),0))</f>
        <v/>
      </c>
      <c r="N90" s="23" t="str">
        <f aca="false">IF(COUNTA($A90:$J90)=0,"",$F90*IFERROR(INDEX(Settings!$E$14:$E$28,MATCH($B90,Settings!$A$14:$A$28,0)),0))</f>
        <v/>
      </c>
      <c r="O90" s="23" t="str">
        <f aca="false">IF(COUNTA($A90:$J90)=0,"",$D90*Settings!$B$5)</f>
        <v/>
      </c>
      <c r="P90" s="23" t="str">
        <f aca="false">IF(COUNTA($A90:$J90)=0,"",$G90*Settings!$B$6+$H90*Settings!$B$7)</f>
        <v/>
      </c>
      <c r="Q90" s="23" t="str">
        <f aca="false">IF(COUNTA($A90:$J90)=0,"",$L90*Settings!$B$8)</f>
        <v/>
      </c>
      <c r="R90" s="23" t="str">
        <f aca="false">IF(COUNTA($A90:$J90)=0,"",($P90+$Q90)*Settings!$B$9)</f>
        <v/>
      </c>
      <c r="S90" s="23" t="str">
        <f aca="false">IF(COUNTA($A90:$J90)=0,"",$C90+$J90+SUM($M90:$R90))</f>
        <v/>
      </c>
      <c r="T90" s="23" t="str">
        <f aca="false">IF(COUNTA($A90:$J90)=0,"",$L90-$S90)</f>
        <v/>
      </c>
      <c r="U90" s="24" t="str">
        <f aca="false">IF(COUNTA($A90:$J90)=0,"",IF($L90=0,0,$T90/$L90))</f>
        <v/>
      </c>
      <c r="V90" s="24" t="str">
        <f aca="false">IF(COUNTA($A90:$J90)=0,"",IF($D90=0,0,$E90/$D90))</f>
        <v/>
      </c>
      <c r="W90" s="24" t="str">
        <f aca="false">IF(COUNTA($A90:$J90)=0,"",IF($F90=0,0,$G90/$F90))</f>
        <v/>
      </c>
      <c r="X90" s="24" t="str">
        <f aca="false">IF(COUNTA($A90:$J90)=0,"",IF($F90=0,0,$H90/$F90))</f>
        <v/>
      </c>
      <c r="Y90" s="25" t="str">
        <f aca="false">IF(COUNTA($A90:$J90)=0,"",IF($C90=0,0,$L90/$C90))</f>
        <v/>
      </c>
      <c r="Z90" s="23" t="str">
        <f aca="false">IF(COUNTA($A90:$J90)=0,"",IF($G90=0,0,$C90/$G90))</f>
        <v/>
      </c>
      <c r="AA90" s="23" t="str">
        <f aca="false">IF(COUNTA($A90:$J90)=0,"",IF($G90=0,0,$T90/$G90))</f>
        <v/>
      </c>
      <c r="AB90" s="9" t="str">
        <f aca="false">IF(COUNTA($A90:$J90)=0,"",IF($B90="","Pick a product",IF($E90&gt;$D90,"Confirmed &gt; received",IF($F90&gt;$E90,"Dispatched &gt; confirmed",IF($G90+$H90&gt;$F90,"Delivered + returned &gt; dispatched","OK")))))</f>
        <v/>
      </c>
    </row>
    <row r="91" customFormat="false" ht="15" hidden="false" customHeight="false" outlineLevel="0" collapsed="false">
      <c r="A91" s="20"/>
      <c r="B91" s="14"/>
      <c r="C91" s="15"/>
      <c r="D91" s="21"/>
      <c r="E91" s="21"/>
      <c r="F91" s="21"/>
      <c r="G91" s="21"/>
      <c r="H91" s="21"/>
      <c r="I91" s="15"/>
      <c r="J91" s="15"/>
      <c r="K91" s="22" t="str">
        <f aca="false">IF(COUNTA($A91:$J91)=0,"",IF($I91&lt;&gt;"",$I91,IFERROR(INDEX(Settings!$B$14:$B$28,MATCH($B91,Settings!$A$14:$A$28,0)),0)))</f>
        <v/>
      </c>
      <c r="L91" s="23" t="str">
        <f aca="false">IF(COUNTA($A91:$J91)=0,"",$G91*($K91+IFERROR(INDEX(Settings!$C$14:$C$28,MATCH($B91,Settings!$A$14:$A$28,0)),0)))</f>
        <v/>
      </c>
      <c r="M91" s="23" t="str">
        <f aca="false">IF(COUNTA($A91:$J91)=0,"",($G91+$H91*Settings!$B$10)*IFERROR(INDEX(Settings!$D$14:$D$28,MATCH($B91,Settings!$A$14:$A$28,0)),0))</f>
        <v/>
      </c>
      <c r="N91" s="23" t="str">
        <f aca="false">IF(COUNTA($A91:$J91)=0,"",$F91*IFERROR(INDEX(Settings!$E$14:$E$28,MATCH($B91,Settings!$A$14:$A$28,0)),0))</f>
        <v/>
      </c>
      <c r="O91" s="23" t="str">
        <f aca="false">IF(COUNTA($A91:$J91)=0,"",$D91*Settings!$B$5)</f>
        <v/>
      </c>
      <c r="P91" s="23" t="str">
        <f aca="false">IF(COUNTA($A91:$J91)=0,"",$G91*Settings!$B$6+$H91*Settings!$B$7)</f>
        <v/>
      </c>
      <c r="Q91" s="23" t="str">
        <f aca="false">IF(COUNTA($A91:$J91)=0,"",$L91*Settings!$B$8)</f>
        <v/>
      </c>
      <c r="R91" s="23" t="str">
        <f aca="false">IF(COUNTA($A91:$J91)=0,"",($P91+$Q91)*Settings!$B$9)</f>
        <v/>
      </c>
      <c r="S91" s="23" t="str">
        <f aca="false">IF(COUNTA($A91:$J91)=0,"",$C91+$J91+SUM($M91:$R91))</f>
        <v/>
      </c>
      <c r="T91" s="23" t="str">
        <f aca="false">IF(COUNTA($A91:$J91)=0,"",$L91-$S91)</f>
        <v/>
      </c>
      <c r="U91" s="24" t="str">
        <f aca="false">IF(COUNTA($A91:$J91)=0,"",IF($L91=0,0,$T91/$L91))</f>
        <v/>
      </c>
      <c r="V91" s="24" t="str">
        <f aca="false">IF(COUNTA($A91:$J91)=0,"",IF($D91=0,0,$E91/$D91))</f>
        <v/>
      </c>
      <c r="W91" s="24" t="str">
        <f aca="false">IF(COUNTA($A91:$J91)=0,"",IF($F91=0,0,$G91/$F91))</f>
        <v/>
      </c>
      <c r="X91" s="24" t="str">
        <f aca="false">IF(COUNTA($A91:$J91)=0,"",IF($F91=0,0,$H91/$F91))</f>
        <v/>
      </c>
      <c r="Y91" s="25" t="str">
        <f aca="false">IF(COUNTA($A91:$J91)=0,"",IF($C91=0,0,$L91/$C91))</f>
        <v/>
      </c>
      <c r="Z91" s="23" t="str">
        <f aca="false">IF(COUNTA($A91:$J91)=0,"",IF($G91=0,0,$C91/$G91))</f>
        <v/>
      </c>
      <c r="AA91" s="23" t="str">
        <f aca="false">IF(COUNTA($A91:$J91)=0,"",IF($G91=0,0,$T91/$G91))</f>
        <v/>
      </c>
      <c r="AB91" s="9" t="str">
        <f aca="false">IF(COUNTA($A91:$J91)=0,"",IF($B91="","Pick a product",IF($E91&gt;$D91,"Confirmed &gt; received",IF($F91&gt;$E91,"Dispatched &gt; confirmed",IF($G91+$H91&gt;$F91,"Delivered + returned &gt; dispatched","OK")))))</f>
        <v/>
      </c>
    </row>
    <row r="92" customFormat="false" ht="15" hidden="false" customHeight="false" outlineLevel="0" collapsed="false">
      <c r="A92" s="20"/>
      <c r="B92" s="14"/>
      <c r="C92" s="15"/>
      <c r="D92" s="21"/>
      <c r="E92" s="21"/>
      <c r="F92" s="21"/>
      <c r="G92" s="21"/>
      <c r="H92" s="21"/>
      <c r="I92" s="15"/>
      <c r="J92" s="15"/>
      <c r="K92" s="22" t="str">
        <f aca="false">IF(COUNTA($A92:$J92)=0,"",IF($I92&lt;&gt;"",$I92,IFERROR(INDEX(Settings!$B$14:$B$28,MATCH($B92,Settings!$A$14:$A$28,0)),0)))</f>
        <v/>
      </c>
      <c r="L92" s="23" t="str">
        <f aca="false">IF(COUNTA($A92:$J92)=0,"",$G92*($K92+IFERROR(INDEX(Settings!$C$14:$C$28,MATCH($B92,Settings!$A$14:$A$28,0)),0)))</f>
        <v/>
      </c>
      <c r="M92" s="23" t="str">
        <f aca="false">IF(COUNTA($A92:$J92)=0,"",($G92+$H92*Settings!$B$10)*IFERROR(INDEX(Settings!$D$14:$D$28,MATCH($B92,Settings!$A$14:$A$28,0)),0))</f>
        <v/>
      </c>
      <c r="N92" s="23" t="str">
        <f aca="false">IF(COUNTA($A92:$J92)=0,"",$F92*IFERROR(INDEX(Settings!$E$14:$E$28,MATCH($B92,Settings!$A$14:$A$28,0)),0))</f>
        <v/>
      </c>
      <c r="O92" s="23" t="str">
        <f aca="false">IF(COUNTA($A92:$J92)=0,"",$D92*Settings!$B$5)</f>
        <v/>
      </c>
      <c r="P92" s="23" t="str">
        <f aca="false">IF(COUNTA($A92:$J92)=0,"",$G92*Settings!$B$6+$H92*Settings!$B$7)</f>
        <v/>
      </c>
      <c r="Q92" s="23" t="str">
        <f aca="false">IF(COUNTA($A92:$J92)=0,"",$L92*Settings!$B$8)</f>
        <v/>
      </c>
      <c r="R92" s="23" t="str">
        <f aca="false">IF(COUNTA($A92:$J92)=0,"",($P92+$Q92)*Settings!$B$9)</f>
        <v/>
      </c>
      <c r="S92" s="23" t="str">
        <f aca="false">IF(COUNTA($A92:$J92)=0,"",$C92+$J92+SUM($M92:$R92))</f>
        <v/>
      </c>
      <c r="T92" s="23" t="str">
        <f aca="false">IF(COUNTA($A92:$J92)=0,"",$L92-$S92)</f>
        <v/>
      </c>
      <c r="U92" s="24" t="str">
        <f aca="false">IF(COUNTA($A92:$J92)=0,"",IF($L92=0,0,$T92/$L92))</f>
        <v/>
      </c>
      <c r="V92" s="24" t="str">
        <f aca="false">IF(COUNTA($A92:$J92)=0,"",IF($D92=0,0,$E92/$D92))</f>
        <v/>
      </c>
      <c r="W92" s="24" t="str">
        <f aca="false">IF(COUNTA($A92:$J92)=0,"",IF($F92=0,0,$G92/$F92))</f>
        <v/>
      </c>
      <c r="X92" s="24" t="str">
        <f aca="false">IF(COUNTA($A92:$J92)=0,"",IF($F92=0,0,$H92/$F92))</f>
        <v/>
      </c>
      <c r="Y92" s="25" t="str">
        <f aca="false">IF(COUNTA($A92:$J92)=0,"",IF($C92=0,0,$L92/$C92))</f>
        <v/>
      </c>
      <c r="Z92" s="23" t="str">
        <f aca="false">IF(COUNTA($A92:$J92)=0,"",IF($G92=0,0,$C92/$G92))</f>
        <v/>
      </c>
      <c r="AA92" s="23" t="str">
        <f aca="false">IF(COUNTA($A92:$J92)=0,"",IF($G92=0,0,$T92/$G92))</f>
        <v/>
      </c>
      <c r="AB92" s="9" t="str">
        <f aca="false">IF(COUNTA($A92:$J92)=0,"",IF($B92="","Pick a product",IF($E92&gt;$D92,"Confirmed &gt; received",IF($F92&gt;$E92,"Dispatched &gt; confirmed",IF($G92+$H92&gt;$F92,"Delivered + returned &gt; dispatched","OK")))))</f>
        <v/>
      </c>
    </row>
    <row r="93" customFormat="false" ht="15" hidden="false" customHeight="false" outlineLevel="0" collapsed="false">
      <c r="A93" s="20"/>
      <c r="B93" s="14"/>
      <c r="C93" s="15"/>
      <c r="D93" s="21"/>
      <c r="E93" s="21"/>
      <c r="F93" s="21"/>
      <c r="G93" s="21"/>
      <c r="H93" s="21"/>
      <c r="I93" s="15"/>
      <c r="J93" s="15"/>
      <c r="K93" s="22" t="str">
        <f aca="false">IF(COUNTA($A93:$J93)=0,"",IF($I93&lt;&gt;"",$I93,IFERROR(INDEX(Settings!$B$14:$B$28,MATCH($B93,Settings!$A$14:$A$28,0)),0)))</f>
        <v/>
      </c>
      <c r="L93" s="23" t="str">
        <f aca="false">IF(COUNTA($A93:$J93)=0,"",$G93*($K93+IFERROR(INDEX(Settings!$C$14:$C$28,MATCH($B93,Settings!$A$14:$A$28,0)),0)))</f>
        <v/>
      </c>
      <c r="M93" s="23" t="str">
        <f aca="false">IF(COUNTA($A93:$J93)=0,"",($G93+$H93*Settings!$B$10)*IFERROR(INDEX(Settings!$D$14:$D$28,MATCH($B93,Settings!$A$14:$A$28,0)),0))</f>
        <v/>
      </c>
      <c r="N93" s="23" t="str">
        <f aca="false">IF(COUNTA($A93:$J93)=0,"",$F93*IFERROR(INDEX(Settings!$E$14:$E$28,MATCH($B93,Settings!$A$14:$A$28,0)),0))</f>
        <v/>
      </c>
      <c r="O93" s="23" t="str">
        <f aca="false">IF(COUNTA($A93:$J93)=0,"",$D93*Settings!$B$5)</f>
        <v/>
      </c>
      <c r="P93" s="23" t="str">
        <f aca="false">IF(COUNTA($A93:$J93)=0,"",$G93*Settings!$B$6+$H93*Settings!$B$7)</f>
        <v/>
      </c>
      <c r="Q93" s="23" t="str">
        <f aca="false">IF(COUNTA($A93:$J93)=0,"",$L93*Settings!$B$8)</f>
        <v/>
      </c>
      <c r="R93" s="23" t="str">
        <f aca="false">IF(COUNTA($A93:$J93)=0,"",($P93+$Q93)*Settings!$B$9)</f>
        <v/>
      </c>
      <c r="S93" s="23" t="str">
        <f aca="false">IF(COUNTA($A93:$J93)=0,"",$C93+$J93+SUM($M93:$R93))</f>
        <v/>
      </c>
      <c r="T93" s="23" t="str">
        <f aca="false">IF(COUNTA($A93:$J93)=0,"",$L93-$S93)</f>
        <v/>
      </c>
      <c r="U93" s="24" t="str">
        <f aca="false">IF(COUNTA($A93:$J93)=0,"",IF($L93=0,0,$T93/$L93))</f>
        <v/>
      </c>
      <c r="V93" s="24" t="str">
        <f aca="false">IF(COUNTA($A93:$J93)=0,"",IF($D93=0,0,$E93/$D93))</f>
        <v/>
      </c>
      <c r="W93" s="24" t="str">
        <f aca="false">IF(COUNTA($A93:$J93)=0,"",IF($F93=0,0,$G93/$F93))</f>
        <v/>
      </c>
      <c r="X93" s="24" t="str">
        <f aca="false">IF(COUNTA($A93:$J93)=0,"",IF($F93=0,0,$H93/$F93))</f>
        <v/>
      </c>
      <c r="Y93" s="25" t="str">
        <f aca="false">IF(COUNTA($A93:$J93)=0,"",IF($C93=0,0,$L93/$C93))</f>
        <v/>
      </c>
      <c r="Z93" s="23" t="str">
        <f aca="false">IF(COUNTA($A93:$J93)=0,"",IF($G93=0,0,$C93/$G93))</f>
        <v/>
      </c>
      <c r="AA93" s="23" t="str">
        <f aca="false">IF(COUNTA($A93:$J93)=0,"",IF($G93=0,0,$T93/$G93))</f>
        <v/>
      </c>
      <c r="AB93" s="9" t="str">
        <f aca="false">IF(COUNTA($A93:$J93)=0,"",IF($B93="","Pick a product",IF($E93&gt;$D93,"Confirmed &gt; received",IF($F93&gt;$E93,"Dispatched &gt; confirmed",IF($G93+$H93&gt;$F93,"Delivered + returned &gt; dispatched","OK")))))</f>
        <v/>
      </c>
    </row>
    <row r="94" customFormat="false" ht="15" hidden="false" customHeight="false" outlineLevel="0" collapsed="false">
      <c r="A94" s="20"/>
      <c r="B94" s="14"/>
      <c r="C94" s="15"/>
      <c r="D94" s="21"/>
      <c r="E94" s="21"/>
      <c r="F94" s="21"/>
      <c r="G94" s="21"/>
      <c r="H94" s="21"/>
      <c r="I94" s="15"/>
      <c r="J94" s="15"/>
      <c r="K94" s="22" t="str">
        <f aca="false">IF(COUNTA($A94:$J94)=0,"",IF($I94&lt;&gt;"",$I94,IFERROR(INDEX(Settings!$B$14:$B$28,MATCH($B94,Settings!$A$14:$A$28,0)),0)))</f>
        <v/>
      </c>
      <c r="L94" s="23" t="str">
        <f aca="false">IF(COUNTA($A94:$J94)=0,"",$G94*($K94+IFERROR(INDEX(Settings!$C$14:$C$28,MATCH($B94,Settings!$A$14:$A$28,0)),0)))</f>
        <v/>
      </c>
      <c r="M94" s="23" t="str">
        <f aca="false">IF(COUNTA($A94:$J94)=0,"",($G94+$H94*Settings!$B$10)*IFERROR(INDEX(Settings!$D$14:$D$28,MATCH($B94,Settings!$A$14:$A$28,0)),0))</f>
        <v/>
      </c>
      <c r="N94" s="23" t="str">
        <f aca="false">IF(COUNTA($A94:$J94)=0,"",$F94*IFERROR(INDEX(Settings!$E$14:$E$28,MATCH($B94,Settings!$A$14:$A$28,0)),0))</f>
        <v/>
      </c>
      <c r="O94" s="23" t="str">
        <f aca="false">IF(COUNTA($A94:$J94)=0,"",$D94*Settings!$B$5)</f>
        <v/>
      </c>
      <c r="P94" s="23" t="str">
        <f aca="false">IF(COUNTA($A94:$J94)=0,"",$G94*Settings!$B$6+$H94*Settings!$B$7)</f>
        <v/>
      </c>
      <c r="Q94" s="23" t="str">
        <f aca="false">IF(COUNTA($A94:$J94)=0,"",$L94*Settings!$B$8)</f>
        <v/>
      </c>
      <c r="R94" s="23" t="str">
        <f aca="false">IF(COUNTA($A94:$J94)=0,"",($P94+$Q94)*Settings!$B$9)</f>
        <v/>
      </c>
      <c r="S94" s="23" t="str">
        <f aca="false">IF(COUNTA($A94:$J94)=0,"",$C94+$J94+SUM($M94:$R94))</f>
        <v/>
      </c>
      <c r="T94" s="23" t="str">
        <f aca="false">IF(COUNTA($A94:$J94)=0,"",$L94-$S94)</f>
        <v/>
      </c>
      <c r="U94" s="24" t="str">
        <f aca="false">IF(COUNTA($A94:$J94)=0,"",IF($L94=0,0,$T94/$L94))</f>
        <v/>
      </c>
      <c r="V94" s="24" t="str">
        <f aca="false">IF(COUNTA($A94:$J94)=0,"",IF($D94=0,0,$E94/$D94))</f>
        <v/>
      </c>
      <c r="W94" s="24" t="str">
        <f aca="false">IF(COUNTA($A94:$J94)=0,"",IF($F94=0,0,$G94/$F94))</f>
        <v/>
      </c>
      <c r="X94" s="24" t="str">
        <f aca="false">IF(COUNTA($A94:$J94)=0,"",IF($F94=0,0,$H94/$F94))</f>
        <v/>
      </c>
      <c r="Y94" s="25" t="str">
        <f aca="false">IF(COUNTA($A94:$J94)=0,"",IF($C94=0,0,$L94/$C94))</f>
        <v/>
      </c>
      <c r="Z94" s="23" t="str">
        <f aca="false">IF(COUNTA($A94:$J94)=0,"",IF($G94=0,0,$C94/$G94))</f>
        <v/>
      </c>
      <c r="AA94" s="23" t="str">
        <f aca="false">IF(COUNTA($A94:$J94)=0,"",IF($G94=0,0,$T94/$G94))</f>
        <v/>
      </c>
      <c r="AB94" s="9" t="str">
        <f aca="false">IF(COUNTA($A94:$J94)=0,"",IF($B94="","Pick a product",IF($E94&gt;$D94,"Confirmed &gt; received",IF($F94&gt;$E94,"Dispatched &gt; confirmed",IF($G94+$H94&gt;$F94,"Delivered + returned &gt; dispatched","OK")))))</f>
        <v/>
      </c>
    </row>
    <row r="95" customFormat="false" ht="15" hidden="false" customHeight="false" outlineLevel="0" collapsed="false">
      <c r="A95" s="20"/>
      <c r="B95" s="14"/>
      <c r="C95" s="15"/>
      <c r="D95" s="21"/>
      <c r="E95" s="21"/>
      <c r="F95" s="21"/>
      <c r="G95" s="21"/>
      <c r="H95" s="21"/>
      <c r="I95" s="15"/>
      <c r="J95" s="15"/>
      <c r="K95" s="22" t="str">
        <f aca="false">IF(COUNTA($A95:$J95)=0,"",IF($I95&lt;&gt;"",$I95,IFERROR(INDEX(Settings!$B$14:$B$28,MATCH($B95,Settings!$A$14:$A$28,0)),0)))</f>
        <v/>
      </c>
      <c r="L95" s="23" t="str">
        <f aca="false">IF(COUNTA($A95:$J95)=0,"",$G95*($K95+IFERROR(INDEX(Settings!$C$14:$C$28,MATCH($B95,Settings!$A$14:$A$28,0)),0)))</f>
        <v/>
      </c>
      <c r="M95" s="23" t="str">
        <f aca="false">IF(COUNTA($A95:$J95)=0,"",($G95+$H95*Settings!$B$10)*IFERROR(INDEX(Settings!$D$14:$D$28,MATCH($B95,Settings!$A$14:$A$28,0)),0))</f>
        <v/>
      </c>
      <c r="N95" s="23" t="str">
        <f aca="false">IF(COUNTA($A95:$J95)=0,"",$F95*IFERROR(INDEX(Settings!$E$14:$E$28,MATCH($B95,Settings!$A$14:$A$28,0)),0))</f>
        <v/>
      </c>
      <c r="O95" s="23" t="str">
        <f aca="false">IF(COUNTA($A95:$J95)=0,"",$D95*Settings!$B$5)</f>
        <v/>
      </c>
      <c r="P95" s="23" t="str">
        <f aca="false">IF(COUNTA($A95:$J95)=0,"",$G95*Settings!$B$6+$H95*Settings!$B$7)</f>
        <v/>
      </c>
      <c r="Q95" s="23" t="str">
        <f aca="false">IF(COUNTA($A95:$J95)=0,"",$L95*Settings!$B$8)</f>
        <v/>
      </c>
      <c r="R95" s="23" t="str">
        <f aca="false">IF(COUNTA($A95:$J95)=0,"",($P95+$Q95)*Settings!$B$9)</f>
        <v/>
      </c>
      <c r="S95" s="23" t="str">
        <f aca="false">IF(COUNTA($A95:$J95)=0,"",$C95+$J95+SUM($M95:$R95))</f>
        <v/>
      </c>
      <c r="T95" s="23" t="str">
        <f aca="false">IF(COUNTA($A95:$J95)=0,"",$L95-$S95)</f>
        <v/>
      </c>
      <c r="U95" s="24" t="str">
        <f aca="false">IF(COUNTA($A95:$J95)=0,"",IF($L95=0,0,$T95/$L95))</f>
        <v/>
      </c>
      <c r="V95" s="24" t="str">
        <f aca="false">IF(COUNTA($A95:$J95)=0,"",IF($D95=0,0,$E95/$D95))</f>
        <v/>
      </c>
      <c r="W95" s="24" t="str">
        <f aca="false">IF(COUNTA($A95:$J95)=0,"",IF($F95=0,0,$G95/$F95))</f>
        <v/>
      </c>
      <c r="X95" s="24" t="str">
        <f aca="false">IF(COUNTA($A95:$J95)=0,"",IF($F95=0,0,$H95/$F95))</f>
        <v/>
      </c>
      <c r="Y95" s="25" t="str">
        <f aca="false">IF(COUNTA($A95:$J95)=0,"",IF($C95=0,0,$L95/$C95))</f>
        <v/>
      </c>
      <c r="Z95" s="23" t="str">
        <f aca="false">IF(COUNTA($A95:$J95)=0,"",IF($G95=0,0,$C95/$G95))</f>
        <v/>
      </c>
      <c r="AA95" s="23" t="str">
        <f aca="false">IF(COUNTA($A95:$J95)=0,"",IF($G95=0,0,$T95/$G95))</f>
        <v/>
      </c>
      <c r="AB95" s="9" t="str">
        <f aca="false">IF(COUNTA($A95:$J95)=0,"",IF($B95="","Pick a product",IF($E95&gt;$D95,"Confirmed &gt; received",IF($F95&gt;$E95,"Dispatched &gt; confirmed",IF($G95+$H95&gt;$F95,"Delivered + returned &gt; dispatched","OK")))))</f>
        <v/>
      </c>
    </row>
    <row r="96" customFormat="false" ht="15" hidden="false" customHeight="false" outlineLevel="0" collapsed="false">
      <c r="A96" s="20"/>
      <c r="B96" s="14"/>
      <c r="C96" s="15"/>
      <c r="D96" s="21"/>
      <c r="E96" s="21"/>
      <c r="F96" s="21"/>
      <c r="G96" s="21"/>
      <c r="H96" s="21"/>
      <c r="I96" s="15"/>
      <c r="J96" s="15"/>
      <c r="K96" s="22" t="str">
        <f aca="false">IF(COUNTA($A96:$J96)=0,"",IF($I96&lt;&gt;"",$I96,IFERROR(INDEX(Settings!$B$14:$B$28,MATCH($B96,Settings!$A$14:$A$28,0)),0)))</f>
        <v/>
      </c>
      <c r="L96" s="23" t="str">
        <f aca="false">IF(COUNTA($A96:$J96)=0,"",$G96*($K96+IFERROR(INDEX(Settings!$C$14:$C$28,MATCH($B96,Settings!$A$14:$A$28,0)),0)))</f>
        <v/>
      </c>
      <c r="M96" s="23" t="str">
        <f aca="false">IF(COUNTA($A96:$J96)=0,"",($G96+$H96*Settings!$B$10)*IFERROR(INDEX(Settings!$D$14:$D$28,MATCH($B96,Settings!$A$14:$A$28,0)),0))</f>
        <v/>
      </c>
      <c r="N96" s="23" t="str">
        <f aca="false">IF(COUNTA($A96:$J96)=0,"",$F96*IFERROR(INDEX(Settings!$E$14:$E$28,MATCH($B96,Settings!$A$14:$A$28,0)),0))</f>
        <v/>
      </c>
      <c r="O96" s="23" t="str">
        <f aca="false">IF(COUNTA($A96:$J96)=0,"",$D96*Settings!$B$5)</f>
        <v/>
      </c>
      <c r="P96" s="23" t="str">
        <f aca="false">IF(COUNTA($A96:$J96)=0,"",$G96*Settings!$B$6+$H96*Settings!$B$7)</f>
        <v/>
      </c>
      <c r="Q96" s="23" t="str">
        <f aca="false">IF(COUNTA($A96:$J96)=0,"",$L96*Settings!$B$8)</f>
        <v/>
      </c>
      <c r="R96" s="23" t="str">
        <f aca="false">IF(COUNTA($A96:$J96)=0,"",($P96+$Q96)*Settings!$B$9)</f>
        <v/>
      </c>
      <c r="S96" s="23" t="str">
        <f aca="false">IF(COUNTA($A96:$J96)=0,"",$C96+$J96+SUM($M96:$R96))</f>
        <v/>
      </c>
      <c r="T96" s="23" t="str">
        <f aca="false">IF(COUNTA($A96:$J96)=0,"",$L96-$S96)</f>
        <v/>
      </c>
      <c r="U96" s="24" t="str">
        <f aca="false">IF(COUNTA($A96:$J96)=0,"",IF($L96=0,0,$T96/$L96))</f>
        <v/>
      </c>
      <c r="V96" s="24" t="str">
        <f aca="false">IF(COUNTA($A96:$J96)=0,"",IF($D96=0,0,$E96/$D96))</f>
        <v/>
      </c>
      <c r="W96" s="24" t="str">
        <f aca="false">IF(COUNTA($A96:$J96)=0,"",IF($F96=0,0,$G96/$F96))</f>
        <v/>
      </c>
      <c r="X96" s="24" t="str">
        <f aca="false">IF(COUNTA($A96:$J96)=0,"",IF($F96=0,0,$H96/$F96))</f>
        <v/>
      </c>
      <c r="Y96" s="25" t="str">
        <f aca="false">IF(COUNTA($A96:$J96)=0,"",IF($C96=0,0,$L96/$C96))</f>
        <v/>
      </c>
      <c r="Z96" s="23" t="str">
        <f aca="false">IF(COUNTA($A96:$J96)=0,"",IF($G96=0,0,$C96/$G96))</f>
        <v/>
      </c>
      <c r="AA96" s="23" t="str">
        <f aca="false">IF(COUNTA($A96:$J96)=0,"",IF($G96=0,0,$T96/$G96))</f>
        <v/>
      </c>
      <c r="AB96" s="9" t="str">
        <f aca="false">IF(COUNTA($A96:$J96)=0,"",IF($B96="","Pick a product",IF($E96&gt;$D96,"Confirmed &gt; received",IF($F96&gt;$E96,"Dispatched &gt; confirmed",IF($G96+$H96&gt;$F96,"Delivered + returned &gt; dispatched","OK")))))</f>
        <v/>
      </c>
    </row>
    <row r="97" customFormat="false" ht="15" hidden="false" customHeight="false" outlineLevel="0" collapsed="false">
      <c r="A97" s="20"/>
      <c r="B97" s="14"/>
      <c r="C97" s="15"/>
      <c r="D97" s="21"/>
      <c r="E97" s="21"/>
      <c r="F97" s="21"/>
      <c r="G97" s="21"/>
      <c r="H97" s="21"/>
      <c r="I97" s="15"/>
      <c r="J97" s="15"/>
      <c r="K97" s="22" t="str">
        <f aca="false">IF(COUNTA($A97:$J97)=0,"",IF($I97&lt;&gt;"",$I97,IFERROR(INDEX(Settings!$B$14:$B$28,MATCH($B97,Settings!$A$14:$A$28,0)),0)))</f>
        <v/>
      </c>
      <c r="L97" s="23" t="str">
        <f aca="false">IF(COUNTA($A97:$J97)=0,"",$G97*($K97+IFERROR(INDEX(Settings!$C$14:$C$28,MATCH($B97,Settings!$A$14:$A$28,0)),0)))</f>
        <v/>
      </c>
      <c r="M97" s="23" t="str">
        <f aca="false">IF(COUNTA($A97:$J97)=0,"",($G97+$H97*Settings!$B$10)*IFERROR(INDEX(Settings!$D$14:$D$28,MATCH($B97,Settings!$A$14:$A$28,0)),0))</f>
        <v/>
      </c>
      <c r="N97" s="23" t="str">
        <f aca="false">IF(COUNTA($A97:$J97)=0,"",$F97*IFERROR(INDEX(Settings!$E$14:$E$28,MATCH($B97,Settings!$A$14:$A$28,0)),0))</f>
        <v/>
      </c>
      <c r="O97" s="23" t="str">
        <f aca="false">IF(COUNTA($A97:$J97)=0,"",$D97*Settings!$B$5)</f>
        <v/>
      </c>
      <c r="P97" s="23" t="str">
        <f aca="false">IF(COUNTA($A97:$J97)=0,"",$G97*Settings!$B$6+$H97*Settings!$B$7)</f>
        <v/>
      </c>
      <c r="Q97" s="23" t="str">
        <f aca="false">IF(COUNTA($A97:$J97)=0,"",$L97*Settings!$B$8)</f>
        <v/>
      </c>
      <c r="R97" s="23" t="str">
        <f aca="false">IF(COUNTA($A97:$J97)=0,"",($P97+$Q97)*Settings!$B$9)</f>
        <v/>
      </c>
      <c r="S97" s="23" t="str">
        <f aca="false">IF(COUNTA($A97:$J97)=0,"",$C97+$J97+SUM($M97:$R97))</f>
        <v/>
      </c>
      <c r="T97" s="23" t="str">
        <f aca="false">IF(COUNTA($A97:$J97)=0,"",$L97-$S97)</f>
        <v/>
      </c>
      <c r="U97" s="24" t="str">
        <f aca="false">IF(COUNTA($A97:$J97)=0,"",IF($L97=0,0,$T97/$L97))</f>
        <v/>
      </c>
      <c r="V97" s="24" t="str">
        <f aca="false">IF(COUNTA($A97:$J97)=0,"",IF($D97=0,0,$E97/$D97))</f>
        <v/>
      </c>
      <c r="W97" s="24" t="str">
        <f aca="false">IF(COUNTA($A97:$J97)=0,"",IF($F97=0,0,$G97/$F97))</f>
        <v/>
      </c>
      <c r="X97" s="24" t="str">
        <f aca="false">IF(COUNTA($A97:$J97)=0,"",IF($F97=0,0,$H97/$F97))</f>
        <v/>
      </c>
      <c r="Y97" s="25" t="str">
        <f aca="false">IF(COUNTA($A97:$J97)=0,"",IF($C97=0,0,$L97/$C97))</f>
        <v/>
      </c>
      <c r="Z97" s="23" t="str">
        <f aca="false">IF(COUNTA($A97:$J97)=0,"",IF($G97=0,0,$C97/$G97))</f>
        <v/>
      </c>
      <c r="AA97" s="23" t="str">
        <f aca="false">IF(COUNTA($A97:$J97)=0,"",IF($G97=0,0,$T97/$G97))</f>
        <v/>
      </c>
      <c r="AB97" s="9" t="str">
        <f aca="false">IF(COUNTA($A97:$J97)=0,"",IF($B97="","Pick a product",IF($E97&gt;$D97,"Confirmed &gt; received",IF($F97&gt;$E97,"Dispatched &gt; confirmed",IF($G97+$H97&gt;$F97,"Delivered + returned &gt; dispatched","OK")))))</f>
        <v/>
      </c>
    </row>
    <row r="98" customFormat="false" ht="15" hidden="false" customHeight="false" outlineLevel="0" collapsed="false">
      <c r="A98" s="20"/>
      <c r="B98" s="14"/>
      <c r="C98" s="15"/>
      <c r="D98" s="21"/>
      <c r="E98" s="21"/>
      <c r="F98" s="21"/>
      <c r="G98" s="21"/>
      <c r="H98" s="21"/>
      <c r="I98" s="15"/>
      <c r="J98" s="15"/>
      <c r="K98" s="22" t="str">
        <f aca="false">IF(COUNTA($A98:$J98)=0,"",IF($I98&lt;&gt;"",$I98,IFERROR(INDEX(Settings!$B$14:$B$28,MATCH($B98,Settings!$A$14:$A$28,0)),0)))</f>
        <v/>
      </c>
      <c r="L98" s="23" t="str">
        <f aca="false">IF(COUNTA($A98:$J98)=0,"",$G98*($K98+IFERROR(INDEX(Settings!$C$14:$C$28,MATCH($B98,Settings!$A$14:$A$28,0)),0)))</f>
        <v/>
      </c>
      <c r="M98" s="23" t="str">
        <f aca="false">IF(COUNTA($A98:$J98)=0,"",($G98+$H98*Settings!$B$10)*IFERROR(INDEX(Settings!$D$14:$D$28,MATCH($B98,Settings!$A$14:$A$28,0)),0))</f>
        <v/>
      </c>
      <c r="N98" s="23" t="str">
        <f aca="false">IF(COUNTA($A98:$J98)=0,"",$F98*IFERROR(INDEX(Settings!$E$14:$E$28,MATCH($B98,Settings!$A$14:$A$28,0)),0))</f>
        <v/>
      </c>
      <c r="O98" s="23" t="str">
        <f aca="false">IF(COUNTA($A98:$J98)=0,"",$D98*Settings!$B$5)</f>
        <v/>
      </c>
      <c r="P98" s="23" t="str">
        <f aca="false">IF(COUNTA($A98:$J98)=0,"",$G98*Settings!$B$6+$H98*Settings!$B$7)</f>
        <v/>
      </c>
      <c r="Q98" s="23" t="str">
        <f aca="false">IF(COUNTA($A98:$J98)=0,"",$L98*Settings!$B$8)</f>
        <v/>
      </c>
      <c r="R98" s="23" t="str">
        <f aca="false">IF(COUNTA($A98:$J98)=0,"",($P98+$Q98)*Settings!$B$9)</f>
        <v/>
      </c>
      <c r="S98" s="23" t="str">
        <f aca="false">IF(COUNTA($A98:$J98)=0,"",$C98+$J98+SUM($M98:$R98))</f>
        <v/>
      </c>
      <c r="T98" s="23" t="str">
        <f aca="false">IF(COUNTA($A98:$J98)=0,"",$L98-$S98)</f>
        <v/>
      </c>
      <c r="U98" s="24" t="str">
        <f aca="false">IF(COUNTA($A98:$J98)=0,"",IF($L98=0,0,$T98/$L98))</f>
        <v/>
      </c>
      <c r="V98" s="24" t="str">
        <f aca="false">IF(COUNTA($A98:$J98)=0,"",IF($D98=0,0,$E98/$D98))</f>
        <v/>
      </c>
      <c r="W98" s="24" t="str">
        <f aca="false">IF(COUNTA($A98:$J98)=0,"",IF($F98=0,0,$G98/$F98))</f>
        <v/>
      </c>
      <c r="X98" s="24" t="str">
        <f aca="false">IF(COUNTA($A98:$J98)=0,"",IF($F98=0,0,$H98/$F98))</f>
        <v/>
      </c>
      <c r="Y98" s="25" t="str">
        <f aca="false">IF(COUNTA($A98:$J98)=0,"",IF($C98=0,0,$L98/$C98))</f>
        <v/>
      </c>
      <c r="Z98" s="23" t="str">
        <f aca="false">IF(COUNTA($A98:$J98)=0,"",IF($G98=0,0,$C98/$G98))</f>
        <v/>
      </c>
      <c r="AA98" s="23" t="str">
        <f aca="false">IF(COUNTA($A98:$J98)=0,"",IF($G98=0,0,$T98/$G98))</f>
        <v/>
      </c>
      <c r="AB98" s="9" t="str">
        <f aca="false">IF(COUNTA($A98:$J98)=0,"",IF($B98="","Pick a product",IF($E98&gt;$D98,"Confirmed &gt; received",IF($F98&gt;$E98,"Dispatched &gt; confirmed",IF($G98+$H98&gt;$F98,"Delivered + returned &gt; dispatched","OK")))))</f>
        <v/>
      </c>
    </row>
    <row r="99" customFormat="false" ht="15" hidden="false" customHeight="false" outlineLevel="0" collapsed="false">
      <c r="A99" s="20"/>
      <c r="B99" s="14"/>
      <c r="C99" s="15"/>
      <c r="D99" s="21"/>
      <c r="E99" s="21"/>
      <c r="F99" s="21"/>
      <c r="G99" s="21"/>
      <c r="H99" s="21"/>
      <c r="I99" s="15"/>
      <c r="J99" s="15"/>
      <c r="K99" s="22" t="str">
        <f aca="false">IF(COUNTA($A99:$J99)=0,"",IF($I99&lt;&gt;"",$I99,IFERROR(INDEX(Settings!$B$14:$B$28,MATCH($B99,Settings!$A$14:$A$28,0)),0)))</f>
        <v/>
      </c>
      <c r="L99" s="23" t="str">
        <f aca="false">IF(COUNTA($A99:$J99)=0,"",$G99*($K99+IFERROR(INDEX(Settings!$C$14:$C$28,MATCH($B99,Settings!$A$14:$A$28,0)),0)))</f>
        <v/>
      </c>
      <c r="M99" s="23" t="str">
        <f aca="false">IF(COUNTA($A99:$J99)=0,"",($G99+$H99*Settings!$B$10)*IFERROR(INDEX(Settings!$D$14:$D$28,MATCH($B99,Settings!$A$14:$A$28,0)),0))</f>
        <v/>
      </c>
      <c r="N99" s="23" t="str">
        <f aca="false">IF(COUNTA($A99:$J99)=0,"",$F99*IFERROR(INDEX(Settings!$E$14:$E$28,MATCH($B99,Settings!$A$14:$A$28,0)),0))</f>
        <v/>
      </c>
      <c r="O99" s="23" t="str">
        <f aca="false">IF(COUNTA($A99:$J99)=0,"",$D99*Settings!$B$5)</f>
        <v/>
      </c>
      <c r="P99" s="23" t="str">
        <f aca="false">IF(COUNTA($A99:$J99)=0,"",$G99*Settings!$B$6+$H99*Settings!$B$7)</f>
        <v/>
      </c>
      <c r="Q99" s="23" t="str">
        <f aca="false">IF(COUNTA($A99:$J99)=0,"",$L99*Settings!$B$8)</f>
        <v/>
      </c>
      <c r="R99" s="23" t="str">
        <f aca="false">IF(COUNTA($A99:$J99)=0,"",($P99+$Q99)*Settings!$B$9)</f>
        <v/>
      </c>
      <c r="S99" s="23" t="str">
        <f aca="false">IF(COUNTA($A99:$J99)=0,"",$C99+$J99+SUM($M99:$R99))</f>
        <v/>
      </c>
      <c r="T99" s="23" t="str">
        <f aca="false">IF(COUNTA($A99:$J99)=0,"",$L99-$S99)</f>
        <v/>
      </c>
      <c r="U99" s="24" t="str">
        <f aca="false">IF(COUNTA($A99:$J99)=0,"",IF($L99=0,0,$T99/$L99))</f>
        <v/>
      </c>
      <c r="V99" s="24" t="str">
        <f aca="false">IF(COUNTA($A99:$J99)=0,"",IF($D99=0,0,$E99/$D99))</f>
        <v/>
      </c>
      <c r="W99" s="24" t="str">
        <f aca="false">IF(COUNTA($A99:$J99)=0,"",IF($F99=0,0,$G99/$F99))</f>
        <v/>
      </c>
      <c r="X99" s="24" t="str">
        <f aca="false">IF(COUNTA($A99:$J99)=0,"",IF($F99=0,0,$H99/$F99))</f>
        <v/>
      </c>
      <c r="Y99" s="25" t="str">
        <f aca="false">IF(COUNTA($A99:$J99)=0,"",IF($C99=0,0,$L99/$C99))</f>
        <v/>
      </c>
      <c r="Z99" s="23" t="str">
        <f aca="false">IF(COUNTA($A99:$J99)=0,"",IF($G99=0,0,$C99/$G99))</f>
        <v/>
      </c>
      <c r="AA99" s="23" t="str">
        <f aca="false">IF(COUNTA($A99:$J99)=0,"",IF($G99=0,0,$T99/$G99))</f>
        <v/>
      </c>
      <c r="AB99" s="9" t="str">
        <f aca="false">IF(COUNTA($A99:$J99)=0,"",IF($B99="","Pick a product",IF($E99&gt;$D99,"Confirmed &gt; received",IF($F99&gt;$E99,"Dispatched &gt; confirmed",IF($G99+$H99&gt;$F99,"Delivered + returned &gt; dispatched","OK")))))</f>
        <v/>
      </c>
    </row>
    <row r="100" customFormat="false" ht="15" hidden="false" customHeight="false" outlineLevel="0" collapsed="false">
      <c r="A100" s="20"/>
      <c r="B100" s="14"/>
      <c r="C100" s="15"/>
      <c r="D100" s="21"/>
      <c r="E100" s="21"/>
      <c r="F100" s="21"/>
      <c r="G100" s="21"/>
      <c r="H100" s="21"/>
      <c r="I100" s="15"/>
      <c r="J100" s="15"/>
      <c r="K100" s="22" t="str">
        <f aca="false">IF(COUNTA($A100:$J100)=0,"",IF($I100&lt;&gt;"",$I100,IFERROR(INDEX(Settings!$B$14:$B$28,MATCH($B100,Settings!$A$14:$A$28,0)),0)))</f>
        <v/>
      </c>
      <c r="L100" s="23" t="str">
        <f aca="false">IF(COUNTA($A100:$J100)=0,"",$G100*($K100+IFERROR(INDEX(Settings!$C$14:$C$28,MATCH($B100,Settings!$A$14:$A$28,0)),0)))</f>
        <v/>
      </c>
      <c r="M100" s="23" t="str">
        <f aca="false">IF(COUNTA($A100:$J100)=0,"",($G100+$H100*Settings!$B$10)*IFERROR(INDEX(Settings!$D$14:$D$28,MATCH($B100,Settings!$A$14:$A$28,0)),0))</f>
        <v/>
      </c>
      <c r="N100" s="23" t="str">
        <f aca="false">IF(COUNTA($A100:$J100)=0,"",$F100*IFERROR(INDEX(Settings!$E$14:$E$28,MATCH($B100,Settings!$A$14:$A$28,0)),0))</f>
        <v/>
      </c>
      <c r="O100" s="23" t="str">
        <f aca="false">IF(COUNTA($A100:$J100)=0,"",$D100*Settings!$B$5)</f>
        <v/>
      </c>
      <c r="P100" s="23" t="str">
        <f aca="false">IF(COUNTA($A100:$J100)=0,"",$G100*Settings!$B$6+$H100*Settings!$B$7)</f>
        <v/>
      </c>
      <c r="Q100" s="23" t="str">
        <f aca="false">IF(COUNTA($A100:$J100)=0,"",$L100*Settings!$B$8)</f>
        <v/>
      </c>
      <c r="R100" s="23" t="str">
        <f aca="false">IF(COUNTA($A100:$J100)=0,"",($P100+$Q100)*Settings!$B$9)</f>
        <v/>
      </c>
      <c r="S100" s="23" t="str">
        <f aca="false">IF(COUNTA($A100:$J100)=0,"",$C100+$J100+SUM($M100:$R100))</f>
        <v/>
      </c>
      <c r="T100" s="23" t="str">
        <f aca="false">IF(COUNTA($A100:$J100)=0,"",$L100-$S100)</f>
        <v/>
      </c>
      <c r="U100" s="24" t="str">
        <f aca="false">IF(COUNTA($A100:$J100)=0,"",IF($L100=0,0,$T100/$L100))</f>
        <v/>
      </c>
      <c r="V100" s="24" t="str">
        <f aca="false">IF(COUNTA($A100:$J100)=0,"",IF($D100=0,0,$E100/$D100))</f>
        <v/>
      </c>
      <c r="W100" s="24" t="str">
        <f aca="false">IF(COUNTA($A100:$J100)=0,"",IF($F100=0,0,$G100/$F100))</f>
        <v/>
      </c>
      <c r="X100" s="24" t="str">
        <f aca="false">IF(COUNTA($A100:$J100)=0,"",IF($F100=0,0,$H100/$F100))</f>
        <v/>
      </c>
      <c r="Y100" s="25" t="str">
        <f aca="false">IF(COUNTA($A100:$J100)=0,"",IF($C100=0,0,$L100/$C100))</f>
        <v/>
      </c>
      <c r="Z100" s="23" t="str">
        <f aca="false">IF(COUNTA($A100:$J100)=0,"",IF($G100=0,0,$C100/$G100))</f>
        <v/>
      </c>
      <c r="AA100" s="23" t="str">
        <f aca="false">IF(COUNTA($A100:$J100)=0,"",IF($G100=0,0,$T100/$G100))</f>
        <v/>
      </c>
      <c r="AB100" s="9" t="str">
        <f aca="false">IF(COUNTA($A100:$J100)=0,"",IF($B100="","Pick a product",IF($E100&gt;$D100,"Confirmed &gt; received",IF($F100&gt;$E100,"Dispatched &gt; confirmed",IF($G100+$H100&gt;$F100,"Delivered + returned &gt; dispatched","OK")))))</f>
        <v/>
      </c>
    </row>
    <row r="101" customFormat="false" ht="15" hidden="false" customHeight="false" outlineLevel="0" collapsed="false">
      <c r="A101" s="20"/>
      <c r="B101" s="14"/>
      <c r="C101" s="15"/>
      <c r="D101" s="21"/>
      <c r="E101" s="21"/>
      <c r="F101" s="21"/>
      <c r="G101" s="21"/>
      <c r="H101" s="21"/>
      <c r="I101" s="15"/>
      <c r="J101" s="15"/>
      <c r="K101" s="22" t="str">
        <f aca="false">IF(COUNTA($A101:$J101)=0,"",IF($I101&lt;&gt;"",$I101,IFERROR(INDEX(Settings!$B$14:$B$28,MATCH($B101,Settings!$A$14:$A$28,0)),0)))</f>
        <v/>
      </c>
      <c r="L101" s="23" t="str">
        <f aca="false">IF(COUNTA($A101:$J101)=0,"",$G101*($K101+IFERROR(INDEX(Settings!$C$14:$C$28,MATCH($B101,Settings!$A$14:$A$28,0)),0)))</f>
        <v/>
      </c>
      <c r="M101" s="23" t="str">
        <f aca="false">IF(COUNTA($A101:$J101)=0,"",($G101+$H101*Settings!$B$10)*IFERROR(INDEX(Settings!$D$14:$D$28,MATCH($B101,Settings!$A$14:$A$28,0)),0))</f>
        <v/>
      </c>
      <c r="N101" s="23" t="str">
        <f aca="false">IF(COUNTA($A101:$J101)=0,"",$F101*IFERROR(INDEX(Settings!$E$14:$E$28,MATCH($B101,Settings!$A$14:$A$28,0)),0))</f>
        <v/>
      </c>
      <c r="O101" s="23" t="str">
        <f aca="false">IF(COUNTA($A101:$J101)=0,"",$D101*Settings!$B$5)</f>
        <v/>
      </c>
      <c r="P101" s="23" t="str">
        <f aca="false">IF(COUNTA($A101:$J101)=0,"",$G101*Settings!$B$6+$H101*Settings!$B$7)</f>
        <v/>
      </c>
      <c r="Q101" s="23" t="str">
        <f aca="false">IF(COUNTA($A101:$J101)=0,"",$L101*Settings!$B$8)</f>
        <v/>
      </c>
      <c r="R101" s="23" t="str">
        <f aca="false">IF(COUNTA($A101:$J101)=0,"",($P101+$Q101)*Settings!$B$9)</f>
        <v/>
      </c>
      <c r="S101" s="23" t="str">
        <f aca="false">IF(COUNTA($A101:$J101)=0,"",$C101+$J101+SUM($M101:$R101))</f>
        <v/>
      </c>
      <c r="T101" s="23" t="str">
        <f aca="false">IF(COUNTA($A101:$J101)=0,"",$L101-$S101)</f>
        <v/>
      </c>
      <c r="U101" s="24" t="str">
        <f aca="false">IF(COUNTA($A101:$J101)=0,"",IF($L101=0,0,$T101/$L101))</f>
        <v/>
      </c>
      <c r="V101" s="24" t="str">
        <f aca="false">IF(COUNTA($A101:$J101)=0,"",IF($D101=0,0,$E101/$D101))</f>
        <v/>
      </c>
      <c r="W101" s="24" t="str">
        <f aca="false">IF(COUNTA($A101:$J101)=0,"",IF($F101=0,0,$G101/$F101))</f>
        <v/>
      </c>
      <c r="X101" s="24" t="str">
        <f aca="false">IF(COUNTA($A101:$J101)=0,"",IF($F101=0,0,$H101/$F101))</f>
        <v/>
      </c>
      <c r="Y101" s="25" t="str">
        <f aca="false">IF(COUNTA($A101:$J101)=0,"",IF($C101=0,0,$L101/$C101))</f>
        <v/>
      </c>
      <c r="Z101" s="23" t="str">
        <f aca="false">IF(COUNTA($A101:$J101)=0,"",IF($G101=0,0,$C101/$G101))</f>
        <v/>
      </c>
      <c r="AA101" s="23" t="str">
        <f aca="false">IF(COUNTA($A101:$J101)=0,"",IF($G101=0,0,$T101/$G101))</f>
        <v/>
      </c>
      <c r="AB101" s="9" t="str">
        <f aca="false">IF(COUNTA($A101:$J101)=0,"",IF($B101="","Pick a product",IF($E101&gt;$D101,"Confirmed &gt; received",IF($F101&gt;$E101,"Dispatched &gt; confirmed",IF($G101+$H101&gt;$F101,"Delivered + returned &gt; dispatched","OK")))))</f>
        <v/>
      </c>
    </row>
    <row r="102" customFormat="false" ht="15" hidden="false" customHeight="false" outlineLevel="0" collapsed="false">
      <c r="A102" s="20"/>
      <c r="B102" s="14"/>
      <c r="C102" s="15"/>
      <c r="D102" s="21"/>
      <c r="E102" s="21"/>
      <c r="F102" s="21"/>
      <c r="G102" s="21"/>
      <c r="H102" s="21"/>
      <c r="I102" s="15"/>
      <c r="J102" s="15"/>
      <c r="K102" s="22" t="str">
        <f aca="false">IF(COUNTA($A102:$J102)=0,"",IF($I102&lt;&gt;"",$I102,IFERROR(INDEX(Settings!$B$14:$B$28,MATCH($B102,Settings!$A$14:$A$28,0)),0)))</f>
        <v/>
      </c>
      <c r="L102" s="23" t="str">
        <f aca="false">IF(COUNTA($A102:$J102)=0,"",$G102*($K102+IFERROR(INDEX(Settings!$C$14:$C$28,MATCH($B102,Settings!$A$14:$A$28,0)),0)))</f>
        <v/>
      </c>
      <c r="M102" s="23" t="str">
        <f aca="false">IF(COUNTA($A102:$J102)=0,"",($G102+$H102*Settings!$B$10)*IFERROR(INDEX(Settings!$D$14:$D$28,MATCH($B102,Settings!$A$14:$A$28,0)),0))</f>
        <v/>
      </c>
      <c r="N102" s="23" t="str">
        <f aca="false">IF(COUNTA($A102:$J102)=0,"",$F102*IFERROR(INDEX(Settings!$E$14:$E$28,MATCH($B102,Settings!$A$14:$A$28,0)),0))</f>
        <v/>
      </c>
      <c r="O102" s="23" t="str">
        <f aca="false">IF(COUNTA($A102:$J102)=0,"",$D102*Settings!$B$5)</f>
        <v/>
      </c>
      <c r="P102" s="23" t="str">
        <f aca="false">IF(COUNTA($A102:$J102)=0,"",$G102*Settings!$B$6+$H102*Settings!$B$7)</f>
        <v/>
      </c>
      <c r="Q102" s="23" t="str">
        <f aca="false">IF(COUNTA($A102:$J102)=0,"",$L102*Settings!$B$8)</f>
        <v/>
      </c>
      <c r="R102" s="23" t="str">
        <f aca="false">IF(COUNTA($A102:$J102)=0,"",($P102+$Q102)*Settings!$B$9)</f>
        <v/>
      </c>
      <c r="S102" s="23" t="str">
        <f aca="false">IF(COUNTA($A102:$J102)=0,"",$C102+$J102+SUM($M102:$R102))</f>
        <v/>
      </c>
      <c r="T102" s="23" t="str">
        <f aca="false">IF(COUNTA($A102:$J102)=0,"",$L102-$S102)</f>
        <v/>
      </c>
      <c r="U102" s="24" t="str">
        <f aca="false">IF(COUNTA($A102:$J102)=0,"",IF($L102=0,0,$T102/$L102))</f>
        <v/>
      </c>
      <c r="V102" s="24" t="str">
        <f aca="false">IF(COUNTA($A102:$J102)=0,"",IF($D102=0,0,$E102/$D102))</f>
        <v/>
      </c>
      <c r="W102" s="24" t="str">
        <f aca="false">IF(COUNTA($A102:$J102)=0,"",IF($F102=0,0,$G102/$F102))</f>
        <v/>
      </c>
      <c r="X102" s="24" t="str">
        <f aca="false">IF(COUNTA($A102:$J102)=0,"",IF($F102=0,0,$H102/$F102))</f>
        <v/>
      </c>
      <c r="Y102" s="25" t="str">
        <f aca="false">IF(COUNTA($A102:$J102)=0,"",IF($C102=0,0,$L102/$C102))</f>
        <v/>
      </c>
      <c r="Z102" s="23" t="str">
        <f aca="false">IF(COUNTA($A102:$J102)=0,"",IF($G102=0,0,$C102/$G102))</f>
        <v/>
      </c>
      <c r="AA102" s="23" t="str">
        <f aca="false">IF(COUNTA($A102:$J102)=0,"",IF($G102=0,0,$T102/$G102))</f>
        <v/>
      </c>
      <c r="AB102" s="9" t="str">
        <f aca="false">IF(COUNTA($A102:$J102)=0,"",IF($B102="","Pick a product",IF($E102&gt;$D102,"Confirmed &gt; received",IF($F102&gt;$E102,"Dispatched &gt; confirmed",IF($G102+$H102&gt;$F102,"Delivered + returned &gt; dispatched","OK")))))</f>
        <v/>
      </c>
    </row>
    <row r="103" customFormat="false" ht="15" hidden="false" customHeight="false" outlineLevel="0" collapsed="false">
      <c r="A103" s="20"/>
      <c r="B103" s="14"/>
      <c r="C103" s="15"/>
      <c r="D103" s="21"/>
      <c r="E103" s="21"/>
      <c r="F103" s="21"/>
      <c r="G103" s="21"/>
      <c r="H103" s="21"/>
      <c r="I103" s="15"/>
      <c r="J103" s="15"/>
      <c r="K103" s="22" t="str">
        <f aca="false">IF(COUNTA($A103:$J103)=0,"",IF($I103&lt;&gt;"",$I103,IFERROR(INDEX(Settings!$B$14:$B$28,MATCH($B103,Settings!$A$14:$A$28,0)),0)))</f>
        <v/>
      </c>
      <c r="L103" s="23" t="str">
        <f aca="false">IF(COUNTA($A103:$J103)=0,"",$G103*($K103+IFERROR(INDEX(Settings!$C$14:$C$28,MATCH($B103,Settings!$A$14:$A$28,0)),0)))</f>
        <v/>
      </c>
      <c r="M103" s="23" t="str">
        <f aca="false">IF(COUNTA($A103:$J103)=0,"",($G103+$H103*Settings!$B$10)*IFERROR(INDEX(Settings!$D$14:$D$28,MATCH($B103,Settings!$A$14:$A$28,0)),0))</f>
        <v/>
      </c>
      <c r="N103" s="23" t="str">
        <f aca="false">IF(COUNTA($A103:$J103)=0,"",$F103*IFERROR(INDEX(Settings!$E$14:$E$28,MATCH($B103,Settings!$A$14:$A$28,0)),0))</f>
        <v/>
      </c>
      <c r="O103" s="23" t="str">
        <f aca="false">IF(COUNTA($A103:$J103)=0,"",$D103*Settings!$B$5)</f>
        <v/>
      </c>
      <c r="P103" s="23" t="str">
        <f aca="false">IF(COUNTA($A103:$J103)=0,"",$G103*Settings!$B$6+$H103*Settings!$B$7)</f>
        <v/>
      </c>
      <c r="Q103" s="23" t="str">
        <f aca="false">IF(COUNTA($A103:$J103)=0,"",$L103*Settings!$B$8)</f>
        <v/>
      </c>
      <c r="R103" s="23" t="str">
        <f aca="false">IF(COUNTA($A103:$J103)=0,"",($P103+$Q103)*Settings!$B$9)</f>
        <v/>
      </c>
      <c r="S103" s="23" t="str">
        <f aca="false">IF(COUNTA($A103:$J103)=0,"",$C103+$J103+SUM($M103:$R103))</f>
        <v/>
      </c>
      <c r="T103" s="23" t="str">
        <f aca="false">IF(COUNTA($A103:$J103)=0,"",$L103-$S103)</f>
        <v/>
      </c>
      <c r="U103" s="24" t="str">
        <f aca="false">IF(COUNTA($A103:$J103)=0,"",IF($L103=0,0,$T103/$L103))</f>
        <v/>
      </c>
      <c r="V103" s="24" t="str">
        <f aca="false">IF(COUNTA($A103:$J103)=0,"",IF($D103=0,0,$E103/$D103))</f>
        <v/>
      </c>
      <c r="W103" s="24" t="str">
        <f aca="false">IF(COUNTA($A103:$J103)=0,"",IF($F103=0,0,$G103/$F103))</f>
        <v/>
      </c>
      <c r="X103" s="24" t="str">
        <f aca="false">IF(COUNTA($A103:$J103)=0,"",IF($F103=0,0,$H103/$F103))</f>
        <v/>
      </c>
      <c r="Y103" s="25" t="str">
        <f aca="false">IF(COUNTA($A103:$J103)=0,"",IF($C103=0,0,$L103/$C103))</f>
        <v/>
      </c>
      <c r="Z103" s="23" t="str">
        <f aca="false">IF(COUNTA($A103:$J103)=0,"",IF($G103=0,0,$C103/$G103))</f>
        <v/>
      </c>
      <c r="AA103" s="23" t="str">
        <f aca="false">IF(COUNTA($A103:$J103)=0,"",IF($G103=0,0,$T103/$G103))</f>
        <v/>
      </c>
      <c r="AB103" s="9" t="str">
        <f aca="false">IF(COUNTA($A103:$J103)=0,"",IF($B103="","Pick a product",IF($E103&gt;$D103,"Confirmed &gt; received",IF($F103&gt;$E103,"Dispatched &gt; confirmed",IF($G103+$H103&gt;$F103,"Delivered + returned &gt; dispatched","OK")))))</f>
        <v/>
      </c>
    </row>
    <row r="104" customFormat="false" ht="15" hidden="false" customHeight="false" outlineLevel="0" collapsed="false">
      <c r="A104" s="20"/>
      <c r="B104" s="14"/>
      <c r="C104" s="15"/>
      <c r="D104" s="21"/>
      <c r="E104" s="21"/>
      <c r="F104" s="21"/>
      <c r="G104" s="21"/>
      <c r="H104" s="21"/>
      <c r="I104" s="15"/>
      <c r="J104" s="15"/>
      <c r="K104" s="22" t="str">
        <f aca="false">IF(COUNTA($A104:$J104)=0,"",IF($I104&lt;&gt;"",$I104,IFERROR(INDEX(Settings!$B$14:$B$28,MATCH($B104,Settings!$A$14:$A$28,0)),0)))</f>
        <v/>
      </c>
      <c r="L104" s="23" t="str">
        <f aca="false">IF(COUNTA($A104:$J104)=0,"",$G104*($K104+IFERROR(INDEX(Settings!$C$14:$C$28,MATCH($B104,Settings!$A$14:$A$28,0)),0)))</f>
        <v/>
      </c>
      <c r="M104" s="23" t="str">
        <f aca="false">IF(COUNTA($A104:$J104)=0,"",($G104+$H104*Settings!$B$10)*IFERROR(INDEX(Settings!$D$14:$D$28,MATCH($B104,Settings!$A$14:$A$28,0)),0))</f>
        <v/>
      </c>
      <c r="N104" s="23" t="str">
        <f aca="false">IF(COUNTA($A104:$J104)=0,"",$F104*IFERROR(INDEX(Settings!$E$14:$E$28,MATCH($B104,Settings!$A$14:$A$28,0)),0))</f>
        <v/>
      </c>
      <c r="O104" s="23" t="str">
        <f aca="false">IF(COUNTA($A104:$J104)=0,"",$D104*Settings!$B$5)</f>
        <v/>
      </c>
      <c r="P104" s="23" t="str">
        <f aca="false">IF(COUNTA($A104:$J104)=0,"",$G104*Settings!$B$6+$H104*Settings!$B$7)</f>
        <v/>
      </c>
      <c r="Q104" s="23" t="str">
        <f aca="false">IF(COUNTA($A104:$J104)=0,"",$L104*Settings!$B$8)</f>
        <v/>
      </c>
      <c r="R104" s="23" t="str">
        <f aca="false">IF(COUNTA($A104:$J104)=0,"",($P104+$Q104)*Settings!$B$9)</f>
        <v/>
      </c>
      <c r="S104" s="23" t="str">
        <f aca="false">IF(COUNTA($A104:$J104)=0,"",$C104+$J104+SUM($M104:$R104))</f>
        <v/>
      </c>
      <c r="T104" s="23" t="str">
        <f aca="false">IF(COUNTA($A104:$J104)=0,"",$L104-$S104)</f>
        <v/>
      </c>
      <c r="U104" s="24" t="str">
        <f aca="false">IF(COUNTA($A104:$J104)=0,"",IF($L104=0,0,$T104/$L104))</f>
        <v/>
      </c>
      <c r="V104" s="24" t="str">
        <f aca="false">IF(COUNTA($A104:$J104)=0,"",IF($D104=0,0,$E104/$D104))</f>
        <v/>
      </c>
      <c r="W104" s="24" t="str">
        <f aca="false">IF(COUNTA($A104:$J104)=0,"",IF($F104=0,0,$G104/$F104))</f>
        <v/>
      </c>
      <c r="X104" s="24" t="str">
        <f aca="false">IF(COUNTA($A104:$J104)=0,"",IF($F104=0,0,$H104/$F104))</f>
        <v/>
      </c>
      <c r="Y104" s="25" t="str">
        <f aca="false">IF(COUNTA($A104:$J104)=0,"",IF($C104=0,0,$L104/$C104))</f>
        <v/>
      </c>
      <c r="Z104" s="23" t="str">
        <f aca="false">IF(COUNTA($A104:$J104)=0,"",IF($G104=0,0,$C104/$G104))</f>
        <v/>
      </c>
      <c r="AA104" s="23" t="str">
        <f aca="false">IF(COUNTA($A104:$J104)=0,"",IF($G104=0,0,$T104/$G104))</f>
        <v/>
      </c>
      <c r="AB104" s="9" t="str">
        <f aca="false">IF(COUNTA($A104:$J104)=0,"",IF($B104="","Pick a product",IF($E104&gt;$D104,"Confirmed &gt; received",IF($F104&gt;$E104,"Dispatched &gt; confirmed",IF($G104+$H104&gt;$F104,"Delivered + returned &gt; dispatched","OK")))))</f>
        <v/>
      </c>
    </row>
    <row r="105" customFormat="false" ht="15" hidden="false" customHeight="false" outlineLevel="0" collapsed="false">
      <c r="A105" s="20"/>
      <c r="B105" s="14"/>
      <c r="C105" s="15"/>
      <c r="D105" s="21"/>
      <c r="E105" s="21"/>
      <c r="F105" s="21"/>
      <c r="G105" s="21"/>
      <c r="H105" s="21"/>
      <c r="I105" s="15"/>
      <c r="J105" s="15"/>
      <c r="K105" s="22" t="str">
        <f aca="false">IF(COUNTA($A105:$J105)=0,"",IF($I105&lt;&gt;"",$I105,IFERROR(INDEX(Settings!$B$14:$B$28,MATCH($B105,Settings!$A$14:$A$28,0)),0)))</f>
        <v/>
      </c>
      <c r="L105" s="23" t="str">
        <f aca="false">IF(COUNTA($A105:$J105)=0,"",$G105*($K105+IFERROR(INDEX(Settings!$C$14:$C$28,MATCH($B105,Settings!$A$14:$A$28,0)),0)))</f>
        <v/>
      </c>
      <c r="M105" s="23" t="str">
        <f aca="false">IF(COUNTA($A105:$J105)=0,"",($G105+$H105*Settings!$B$10)*IFERROR(INDEX(Settings!$D$14:$D$28,MATCH($B105,Settings!$A$14:$A$28,0)),0))</f>
        <v/>
      </c>
      <c r="N105" s="23" t="str">
        <f aca="false">IF(COUNTA($A105:$J105)=0,"",$F105*IFERROR(INDEX(Settings!$E$14:$E$28,MATCH($B105,Settings!$A$14:$A$28,0)),0))</f>
        <v/>
      </c>
      <c r="O105" s="23" t="str">
        <f aca="false">IF(COUNTA($A105:$J105)=0,"",$D105*Settings!$B$5)</f>
        <v/>
      </c>
      <c r="P105" s="23" t="str">
        <f aca="false">IF(COUNTA($A105:$J105)=0,"",$G105*Settings!$B$6+$H105*Settings!$B$7)</f>
        <v/>
      </c>
      <c r="Q105" s="23" t="str">
        <f aca="false">IF(COUNTA($A105:$J105)=0,"",$L105*Settings!$B$8)</f>
        <v/>
      </c>
      <c r="R105" s="23" t="str">
        <f aca="false">IF(COUNTA($A105:$J105)=0,"",($P105+$Q105)*Settings!$B$9)</f>
        <v/>
      </c>
      <c r="S105" s="23" t="str">
        <f aca="false">IF(COUNTA($A105:$J105)=0,"",$C105+$J105+SUM($M105:$R105))</f>
        <v/>
      </c>
      <c r="T105" s="23" t="str">
        <f aca="false">IF(COUNTA($A105:$J105)=0,"",$L105-$S105)</f>
        <v/>
      </c>
      <c r="U105" s="24" t="str">
        <f aca="false">IF(COUNTA($A105:$J105)=0,"",IF($L105=0,0,$T105/$L105))</f>
        <v/>
      </c>
      <c r="V105" s="24" t="str">
        <f aca="false">IF(COUNTA($A105:$J105)=0,"",IF($D105=0,0,$E105/$D105))</f>
        <v/>
      </c>
      <c r="W105" s="24" t="str">
        <f aca="false">IF(COUNTA($A105:$J105)=0,"",IF($F105=0,0,$G105/$F105))</f>
        <v/>
      </c>
      <c r="X105" s="24" t="str">
        <f aca="false">IF(COUNTA($A105:$J105)=0,"",IF($F105=0,0,$H105/$F105))</f>
        <v/>
      </c>
      <c r="Y105" s="25" t="str">
        <f aca="false">IF(COUNTA($A105:$J105)=0,"",IF($C105=0,0,$L105/$C105))</f>
        <v/>
      </c>
      <c r="Z105" s="23" t="str">
        <f aca="false">IF(COUNTA($A105:$J105)=0,"",IF($G105=0,0,$C105/$G105))</f>
        <v/>
      </c>
      <c r="AA105" s="23" t="str">
        <f aca="false">IF(COUNTA($A105:$J105)=0,"",IF($G105=0,0,$T105/$G105))</f>
        <v/>
      </c>
      <c r="AB105" s="9" t="str">
        <f aca="false">IF(COUNTA($A105:$J105)=0,"",IF($B105="","Pick a product",IF($E105&gt;$D105,"Confirmed &gt; received",IF($F105&gt;$E105,"Dispatched &gt; confirmed",IF($G105+$H105&gt;$F105,"Delivered + returned &gt; dispatched","OK")))))</f>
        <v/>
      </c>
    </row>
    <row r="106" customFormat="false" ht="15" hidden="false" customHeight="false" outlineLevel="0" collapsed="false">
      <c r="A106" s="20"/>
      <c r="B106" s="14"/>
      <c r="C106" s="15"/>
      <c r="D106" s="21"/>
      <c r="E106" s="21"/>
      <c r="F106" s="21"/>
      <c r="G106" s="21"/>
      <c r="H106" s="21"/>
      <c r="I106" s="15"/>
      <c r="J106" s="15"/>
      <c r="K106" s="22" t="str">
        <f aca="false">IF(COUNTA($A106:$J106)=0,"",IF($I106&lt;&gt;"",$I106,IFERROR(INDEX(Settings!$B$14:$B$28,MATCH($B106,Settings!$A$14:$A$28,0)),0)))</f>
        <v/>
      </c>
      <c r="L106" s="23" t="str">
        <f aca="false">IF(COUNTA($A106:$J106)=0,"",$G106*($K106+IFERROR(INDEX(Settings!$C$14:$C$28,MATCH($B106,Settings!$A$14:$A$28,0)),0)))</f>
        <v/>
      </c>
      <c r="M106" s="23" t="str">
        <f aca="false">IF(COUNTA($A106:$J106)=0,"",($G106+$H106*Settings!$B$10)*IFERROR(INDEX(Settings!$D$14:$D$28,MATCH($B106,Settings!$A$14:$A$28,0)),0))</f>
        <v/>
      </c>
      <c r="N106" s="23" t="str">
        <f aca="false">IF(COUNTA($A106:$J106)=0,"",$F106*IFERROR(INDEX(Settings!$E$14:$E$28,MATCH($B106,Settings!$A$14:$A$28,0)),0))</f>
        <v/>
      </c>
      <c r="O106" s="23" t="str">
        <f aca="false">IF(COUNTA($A106:$J106)=0,"",$D106*Settings!$B$5)</f>
        <v/>
      </c>
      <c r="P106" s="23" t="str">
        <f aca="false">IF(COUNTA($A106:$J106)=0,"",$G106*Settings!$B$6+$H106*Settings!$B$7)</f>
        <v/>
      </c>
      <c r="Q106" s="23" t="str">
        <f aca="false">IF(COUNTA($A106:$J106)=0,"",$L106*Settings!$B$8)</f>
        <v/>
      </c>
      <c r="R106" s="23" t="str">
        <f aca="false">IF(COUNTA($A106:$J106)=0,"",($P106+$Q106)*Settings!$B$9)</f>
        <v/>
      </c>
      <c r="S106" s="23" t="str">
        <f aca="false">IF(COUNTA($A106:$J106)=0,"",$C106+$J106+SUM($M106:$R106))</f>
        <v/>
      </c>
      <c r="T106" s="23" t="str">
        <f aca="false">IF(COUNTA($A106:$J106)=0,"",$L106-$S106)</f>
        <v/>
      </c>
      <c r="U106" s="24" t="str">
        <f aca="false">IF(COUNTA($A106:$J106)=0,"",IF($L106=0,0,$T106/$L106))</f>
        <v/>
      </c>
      <c r="V106" s="24" t="str">
        <f aca="false">IF(COUNTA($A106:$J106)=0,"",IF($D106=0,0,$E106/$D106))</f>
        <v/>
      </c>
      <c r="W106" s="24" t="str">
        <f aca="false">IF(COUNTA($A106:$J106)=0,"",IF($F106=0,0,$G106/$F106))</f>
        <v/>
      </c>
      <c r="X106" s="24" t="str">
        <f aca="false">IF(COUNTA($A106:$J106)=0,"",IF($F106=0,0,$H106/$F106))</f>
        <v/>
      </c>
      <c r="Y106" s="25" t="str">
        <f aca="false">IF(COUNTA($A106:$J106)=0,"",IF($C106=0,0,$L106/$C106))</f>
        <v/>
      </c>
      <c r="Z106" s="23" t="str">
        <f aca="false">IF(COUNTA($A106:$J106)=0,"",IF($G106=0,0,$C106/$G106))</f>
        <v/>
      </c>
      <c r="AA106" s="23" t="str">
        <f aca="false">IF(COUNTA($A106:$J106)=0,"",IF($G106=0,0,$T106/$G106))</f>
        <v/>
      </c>
      <c r="AB106" s="9" t="str">
        <f aca="false">IF(COUNTA($A106:$J106)=0,"",IF($B106="","Pick a product",IF($E106&gt;$D106,"Confirmed &gt; received",IF($F106&gt;$E106,"Dispatched &gt; confirmed",IF($G106+$H106&gt;$F106,"Delivered + returned &gt; dispatched","OK")))))</f>
        <v/>
      </c>
    </row>
    <row r="107" customFormat="false" ht="15" hidden="false" customHeight="false" outlineLevel="0" collapsed="false">
      <c r="A107" s="20"/>
      <c r="B107" s="14"/>
      <c r="C107" s="15"/>
      <c r="D107" s="21"/>
      <c r="E107" s="21"/>
      <c r="F107" s="21"/>
      <c r="G107" s="21"/>
      <c r="H107" s="21"/>
      <c r="I107" s="15"/>
      <c r="J107" s="15"/>
      <c r="K107" s="22" t="str">
        <f aca="false">IF(COUNTA($A107:$J107)=0,"",IF($I107&lt;&gt;"",$I107,IFERROR(INDEX(Settings!$B$14:$B$28,MATCH($B107,Settings!$A$14:$A$28,0)),0)))</f>
        <v/>
      </c>
      <c r="L107" s="23" t="str">
        <f aca="false">IF(COUNTA($A107:$J107)=0,"",$G107*($K107+IFERROR(INDEX(Settings!$C$14:$C$28,MATCH($B107,Settings!$A$14:$A$28,0)),0)))</f>
        <v/>
      </c>
      <c r="M107" s="23" t="str">
        <f aca="false">IF(COUNTA($A107:$J107)=0,"",($G107+$H107*Settings!$B$10)*IFERROR(INDEX(Settings!$D$14:$D$28,MATCH($B107,Settings!$A$14:$A$28,0)),0))</f>
        <v/>
      </c>
      <c r="N107" s="23" t="str">
        <f aca="false">IF(COUNTA($A107:$J107)=0,"",$F107*IFERROR(INDEX(Settings!$E$14:$E$28,MATCH($B107,Settings!$A$14:$A$28,0)),0))</f>
        <v/>
      </c>
      <c r="O107" s="23" t="str">
        <f aca="false">IF(COUNTA($A107:$J107)=0,"",$D107*Settings!$B$5)</f>
        <v/>
      </c>
      <c r="P107" s="23" t="str">
        <f aca="false">IF(COUNTA($A107:$J107)=0,"",$G107*Settings!$B$6+$H107*Settings!$B$7)</f>
        <v/>
      </c>
      <c r="Q107" s="23" t="str">
        <f aca="false">IF(COUNTA($A107:$J107)=0,"",$L107*Settings!$B$8)</f>
        <v/>
      </c>
      <c r="R107" s="23" t="str">
        <f aca="false">IF(COUNTA($A107:$J107)=0,"",($P107+$Q107)*Settings!$B$9)</f>
        <v/>
      </c>
      <c r="S107" s="23" t="str">
        <f aca="false">IF(COUNTA($A107:$J107)=0,"",$C107+$J107+SUM($M107:$R107))</f>
        <v/>
      </c>
      <c r="T107" s="23" t="str">
        <f aca="false">IF(COUNTA($A107:$J107)=0,"",$L107-$S107)</f>
        <v/>
      </c>
      <c r="U107" s="24" t="str">
        <f aca="false">IF(COUNTA($A107:$J107)=0,"",IF($L107=0,0,$T107/$L107))</f>
        <v/>
      </c>
      <c r="V107" s="24" t="str">
        <f aca="false">IF(COUNTA($A107:$J107)=0,"",IF($D107=0,0,$E107/$D107))</f>
        <v/>
      </c>
      <c r="W107" s="24" t="str">
        <f aca="false">IF(COUNTA($A107:$J107)=0,"",IF($F107=0,0,$G107/$F107))</f>
        <v/>
      </c>
      <c r="X107" s="24" t="str">
        <f aca="false">IF(COUNTA($A107:$J107)=0,"",IF($F107=0,0,$H107/$F107))</f>
        <v/>
      </c>
      <c r="Y107" s="25" t="str">
        <f aca="false">IF(COUNTA($A107:$J107)=0,"",IF($C107=0,0,$L107/$C107))</f>
        <v/>
      </c>
      <c r="Z107" s="23" t="str">
        <f aca="false">IF(COUNTA($A107:$J107)=0,"",IF($G107=0,0,$C107/$G107))</f>
        <v/>
      </c>
      <c r="AA107" s="23" t="str">
        <f aca="false">IF(COUNTA($A107:$J107)=0,"",IF($G107=0,0,$T107/$G107))</f>
        <v/>
      </c>
      <c r="AB107" s="9" t="str">
        <f aca="false">IF(COUNTA($A107:$J107)=0,"",IF($B107="","Pick a product",IF($E107&gt;$D107,"Confirmed &gt; received",IF($F107&gt;$E107,"Dispatched &gt; confirmed",IF($G107+$H107&gt;$F107,"Delivered + returned &gt; dispatched","OK")))))</f>
        <v/>
      </c>
    </row>
    <row r="108" customFormat="false" ht="15" hidden="false" customHeight="false" outlineLevel="0" collapsed="false">
      <c r="A108" s="20"/>
      <c r="B108" s="14"/>
      <c r="C108" s="15"/>
      <c r="D108" s="21"/>
      <c r="E108" s="21"/>
      <c r="F108" s="21"/>
      <c r="G108" s="21"/>
      <c r="H108" s="21"/>
      <c r="I108" s="15"/>
      <c r="J108" s="15"/>
      <c r="K108" s="22" t="str">
        <f aca="false">IF(COUNTA($A108:$J108)=0,"",IF($I108&lt;&gt;"",$I108,IFERROR(INDEX(Settings!$B$14:$B$28,MATCH($B108,Settings!$A$14:$A$28,0)),0)))</f>
        <v/>
      </c>
      <c r="L108" s="23" t="str">
        <f aca="false">IF(COUNTA($A108:$J108)=0,"",$G108*($K108+IFERROR(INDEX(Settings!$C$14:$C$28,MATCH($B108,Settings!$A$14:$A$28,0)),0)))</f>
        <v/>
      </c>
      <c r="M108" s="23" t="str">
        <f aca="false">IF(COUNTA($A108:$J108)=0,"",($G108+$H108*Settings!$B$10)*IFERROR(INDEX(Settings!$D$14:$D$28,MATCH($B108,Settings!$A$14:$A$28,0)),0))</f>
        <v/>
      </c>
      <c r="N108" s="23" t="str">
        <f aca="false">IF(COUNTA($A108:$J108)=0,"",$F108*IFERROR(INDEX(Settings!$E$14:$E$28,MATCH($B108,Settings!$A$14:$A$28,0)),0))</f>
        <v/>
      </c>
      <c r="O108" s="23" t="str">
        <f aca="false">IF(COUNTA($A108:$J108)=0,"",$D108*Settings!$B$5)</f>
        <v/>
      </c>
      <c r="P108" s="23" t="str">
        <f aca="false">IF(COUNTA($A108:$J108)=0,"",$G108*Settings!$B$6+$H108*Settings!$B$7)</f>
        <v/>
      </c>
      <c r="Q108" s="23" t="str">
        <f aca="false">IF(COUNTA($A108:$J108)=0,"",$L108*Settings!$B$8)</f>
        <v/>
      </c>
      <c r="R108" s="23" t="str">
        <f aca="false">IF(COUNTA($A108:$J108)=0,"",($P108+$Q108)*Settings!$B$9)</f>
        <v/>
      </c>
      <c r="S108" s="23" t="str">
        <f aca="false">IF(COUNTA($A108:$J108)=0,"",$C108+$J108+SUM($M108:$R108))</f>
        <v/>
      </c>
      <c r="T108" s="23" t="str">
        <f aca="false">IF(COUNTA($A108:$J108)=0,"",$L108-$S108)</f>
        <v/>
      </c>
      <c r="U108" s="24" t="str">
        <f aca="false">IF(COUNTA($A108:$J108)=0,"",IF($L108=0,0,$T108/$L108))</f>
        <v/>
      </c>
      <c r="V108" s="24" t="str">
        <f aca="false">IF(COUNTA($A108:$J108)=0,"",IF($D108=0,0,$E108/$D108))</f>
        <v/>
      </c>
      <c r="W108" s="24" t="str">
        <f aca="false">IF(COUNTA($A108:$J108)=0,"",IF($F108=0,0,$G108/$F108))</f>
        <v/>
      </c>
      <c r="X108" s="24" t="str">
        <f aca="false">IF(COUNTA($A108:$J108)=0,"",IF($F108=0,0,$H108/$F108))</f>
        <v/>
      </c>
      <c r="Y108" s="25" t="str">
        <f aca="false">IF(COUNTA($A108:$J108)=0,"",IF($C108=0,0,$L108/$C108))</f>
        <v/>
      </c>
      <c r="Z108" s="23" t="str">
        <f aca="false">IF(COUNTA($A108:$J108)=0,"",IF($G108=0,0,$C108/$G108))</f>
        <v/>
      </c>
      <c r="AA108" s="23" t="str">
        <f aca="false">IF(COUNTA($A108:$J108)=0,"",IF($G108=0,0,$T108/$G108))</f>
        <v/>
      </c>
      <c r="AB108" s="9" t="str">
        <f aca="false">IF(COUNTA($A108:$J108)=0,"",IF($B108="","Pick a product",IF($E108&gt;$D108,"Confirmed &gt; received",IF($F108&gt;$E108,"Dispatched &gt; confirmed",IF($G108+$H108&gt;$F108,"Delivered + returned &gt; dispatched","OK")))))</f>
        <v/>
      </c>
    </row>
    <row r="109" customFormat="false" ht="15" hidden="false" customHeight="false" outlineLevel="0" collapsed="false">
      <c r="A109" s="20"/>
      <c r="B109" s="14"/>
      <c r="C109" s="15"/>
      <c r="D109" s="21"/>
      <c r="E109" s="21"/>
      <c r="F109" s="21"/>
      <c r="G109" s="21"/>
      <c r="H109" s="21"/>
      <c r="I109" s="15"/>
      <c r="J109" s="15"/>
      <c r="K109" s="22" t="str">
        <f aca="false">IF(COUNTA($A109:$J109)=0,"",IF($I109&lt;&gt;"",$I109,IFERROR(INDEX(Settings!$B$14:$B$28,MATCH($B109,Settings!$A$14:$A$28,0)),0)))</f>
        <v/>
      </c>
      <c r="L109" s="23" t="str">
        <f aca="false">IF(COUNTA($A109:$J109)=0,"",$G109*($K109+IFERROR(INDEX(Settings!$C$14:$C$28,MATCH($B109,Settings!$A$14:$A$28,0)),0)))</f>
        <v/>
      </c>
      <c r="M109" s="23" t="str">
        <f aca="false">IF(COUNTA($A109:$J109)=0,"",($G109+$H109*Settings!$B$10)*IFERROR(INDEX(Settings!$D$14:$D$28,MATCH($B109,Settings!$A$14:$A$28,0)),0))</f>
        <v/>
      </c>
      <c r="N109" s="23" t="str">
        <f aca="false">IF(COUNTA($A109:$J109)=0,"",$F109*IFERROR(INDEX(Settings!$E$14:$E$28,MATCH($B109,Settings!$A$14:$A$28,0)),0))</f>
        <v/>
      </c>
      <c r="O109" s="23" t="str">
        <f aca="false">IF(COUNTA($A109:$J109)=0,"",$D109*Settings!$B$5)</f>
        <v/>
      </c>
      <c r="P109" s="23" t="str">
        <f aca="false">IF(COUNTA($A109:$J109)=0,"",$G109*Settings!$B$6+$H109*Settings!$B$7)</f>
        <v/>
      </c>
      <c r="Q109" s="23" t="str">
        <f aca="false">IF(COUNTA($A109:$J109)=0,"",$L109*Settings!$B$8)</f>
        <v/>
      </c>
      <c r="R109" s="23" t="str">
        <f aca="false">IF(COUNTA($A109:$J109)=0,"",($P109+$Q109)*Settings!$B$9)</f>
        <v/>
      </c>
      <c r="S109" s="23" t="str">
        <f aca="false">IF(COUNTA($A109:$J109)=0,"",$C109+$J109+SUM($M109:$R109))</f>
        <v/>
      </c>
      <c r="T109" s="23" t="str">
        <f aca="false">IF(COUNTA($A109:$J109)=0,"",$L109-$S109)</f>
        <v/>
      </c>
      <c r="U109" s="24" t="str">
        <f aca="false">IF(COUNTA($A109:$J109)=0,"",IF($L109=0,0,$T109/$L109))</f>
        <v/>
      </c>
      <c r="V109" s="24" t="str">
        <f aca="false">IF(COUNTA($A109:$J109)=0,"",IF($D109=0,0,$E109/$D109))</f>
        <v/>
      </c>
      <c r="W109" s="24" t="str">
        <f aca="false">IF(COUNTA($A109:$J109)=0,"",IF($F109=0,0,$G109/$F109))</f>
        <v/>
      </c>
      <c r="X109" s="24" t="str">
        <f aca="false">IF(COUNTA($A109:$J109)=0,"",IF($F109=0,0,$H109/$F109))</f>
        <v/>
      </c>
      <c r="Y109" s="25" t="str">
        <f aca="false">IF(COUNTA($A109:$J109)=0,"",IF($C109=0,0,$L109/$C109))</f>
        <v/>
      </c>
      <c r="Z109" s="23" t="str">
        <f aca="false">IF(COUNTA($A109:$J109)=0,"",IF($G109=0,0,$C109/$G109))</f>
        <v/>
      </c>
      <c r="AA109" s="23" t="str">
        <f aca="false">IF(COUNTA($A109:$J109)=0,"",IF($G109=0,0,$T109/$G109))</f>
        <v/>
      </c>
      <c r="AB109" s="9" t="str">
        <f aca="false">IF(COUNTA($A109:$J109)=0,"",IF($B109="","Pick a product",IF($E109&gt;$D109,"Confirmed &gt; received",IF($F109&gt;$E109,"Dispatched &gt; confirmed",IF($G109+$H109&gt;$F109,"Delivered + returned &gt; dispatched","OK")))))</f>
        <v/>
      </c>
    </row>
    <row r="110" customFormat="false" ht="15" hidden="false" customHeight="false" outlineLevel="0" collapsed="false">
      <c r="A110" s="20"/>
      <c r="B110" s="14"/>
      <c r="C110" s="15"/>
      <c r="D110" s="21"/>
      <c r="E110" s="21"/>
      <c r="F110" s="21"/>
      <c r="G110" s="21"/>
      <c r="H110" s="21"/>
      <c r="I110" s="15"/>
      <c r="J110" s="15"/>
      <c r="K110" s="22" t="str">
        <f aca="false">IF(COUNTA($A110:$J110)=0,"",IF($I110&lt;&gt;"",$I110,IFERROR(INDEX(Settings!$B$14:$B$28,MATCH($B110,Settings!$A$14:$A$28,0)),0)))</f>
        <v/>
      </c>
      <c r="L110" s="23" t="str">
        <f aca="false">IF(COUNTA($A110:$J110)=0,"",$G110*($K110+IFERROR(INDEX(Settings!$C$14:$C$28,MATCH($B110,Settings!$A$14:$A$28,0)),0)))</f>
        <v/>
      </c>
      <c r="M110" s="23" t="str">
        <f aca="false">IF(COUNTA($A110:$J110)=0,"",($G110+$H110*Settings!$B$10)*IFERROR(INDEX(Settings!$D$14:$D$28,MATCH($B110,Settings!$A$14:$A$28,0)),0))</f>
        <v/>
      </c>
      <c r="N110" s="23" t="str">
        <f aca="false">IF(COUNTA($A110:$J110)=0,"",$F110*IFERROR(INDEX(Settings!$E$14:$E$28,MATCH($B110,Settings!$A$14:$A$28,0)),0))</f>
        <v/>
      </c>
      <c r="O110" s="23" t="str">
        <f aca="false">IF(COUNTA($A110:$J110)=0,"",$D110*Settings!$B$5)</f>
        <v/>
      </c>
      <c r="P110" s="23" t="str">
        <f aca="false">IF(COUNTA($A110:$J110)=0,"",$G110*Settings!$B$6+$H110*Settings!$B$7)</f>
        <v/>
      </c>
      <c r="Q110" s="23" t="str">
        <f aca="false">IF(COUNTA($A110:$J110)=0,"",$L110*Settings!$B$8)</f>
        <v/>
      </c>
      <c r="R110" s="23" t="str">
        <f aca="false">IF(COUNTA($A110:$J110)=0,"",($P110+$Q110)*Settings!$B$9)</f>
        <v/>
      </c>
      <c r="S110" s="23" t="str">
        <f aca="false">IF(COUNTA($A110:$J110)=0,"",$C110+$J110+SUM($M110:$R110))</f>
        <v/>
      </c>
      <c r="T110" s="23" t="str">
        <f aca="false">IF(COUNTA($A110:$J110)=0,"",$L110-$S110)</f>
        <v/>
      </c>
      <c r="U110" s="24" t="str">
        <f aca="false">IF(COUNTA($A110:$J110)=0,"",IF($L110=0,0,$T110/$L110))</f>
        <v/>
      </c>
      <c r="V110" s="24" t="str">
        <f aca="false">IF(COUNTA($A110:$J110)=0,"",IF($D110=0,0,$E110/$D110))</f>
        <v/>
      </c>
      <c r="W110" s="24" t="str">
        <f aca="false">IF(COUNTA($A110:$J110)=0,"",IF($F110=0,0,$G110/$F110))</f>
        <v/>
      </c>
      <c r="X110" s="24" t="str">
        <f aca="false">IF(COUNTA($A110:$J110)=0,"",IF($F110=0,0,$H110/$F110))</f>
        <v/>
      </c>
      <c r="Y110" s="25" t="str">
        <f aca="false">IF(COUNTA($A110:$J110)=0,"",IF($C110=0,0,$L110/$C110))</f>
        <v/>
      </c>
      <c r="Z110" s="23" t="str">
        <f aca="false">IF(COUNTA($A110:$J110)=0,"",IF($G110=0,0,$C110/$G110))</f>
        <v/>
      </c>
      <c r="AA110" s="23" t="str">
        <f aca="false">IF(COUNTA($A110:$J110)=0,"",IF($G110=0,0,$T110/$G110))</f>
        <v/>
      </c>
      <c r="AB110" s="9" t="str">
        <f aca="false">IF(COUNTA($A110:$J110)=0,"",IF($B110="","Pick a product",IF($E110&gt;$D110,"Confirmed &gt; received",IF($F110&gt;$E110,"Dispatched &gt; confirmed",IF($G110+$H110&gt;$F110,"Delivered + returned &gt; dispatched","OK")))))</f>
        <v/>
      </c>
    </row>
    <row r="111" customFormat="false" ht="15" hidden="false" customHeight="false" outlineLevel="0" collapsed="false">
      <c r="A111" s="20"/>
      <c r="B111" s="14"/>
      <c r="C111" s="15"/>
      <c r="D111" s="21"/>
      <c r="E111" s="21"/>
      <c r="F111" s="21"/>
      <c r="G111" s="21"/>
      <c r="H111" s="21"/>
      <c r="I111" s="15"/>
      <c r="J111" s="15"/>
      <c r="K111" s="22" t="str">
        <f aca="false">IF(COUNTA($A111:$J111)=0,"",IF($I111&lt;&gt;"",$I111,IFERROR(INDEX(Settings!$B$14:$B$28,MATCH($B111,Settings!$A$14:$A$28,0)),0)))</f>
        <v/>
      </c>
      <c r="L111" s="23" t="str">
        <f aca="false">IF(COUNTA($A111:$J111)=0,"",$G111*($K111+IFERROR(INDEX(Settings!$C$14:$C$28,MATCH($B111,Settings!$A$14:$A$28,0)),0)))</f>
        <v/>
      </c>
      <c r="M111" s="23" t="str">
        <f aca="false">IF(COUNTA($A111:$J111)=0,"",($G111+$H111*Settings!$B$10)*IFERROR(INDEX(Settings!$D$14:$D$28,MATCH($B111,Settings!$A$14:$A$28,0)),0))</f>
        <v/>
      </c>
      <c r="N111" s="23" t="str">
        <f aca="false">IF(COUNTA($A111:$J111)=0,"",$F111*IFERROR(INDEX(Settings!$E$14:$E$28,MATCH($B111,Settings!$A$14:$A$28,0)),0))</f>
        <v/>
      </c>
      <c r="O111" s="23" t="str">
        <f aca="false">IF(COUNTA($A111:$J111)=0,"",$D111*Settings!$B$5)</f>
        <v/>
      </c>
      <c r="P111" s="23" t="str">
        <f aca="false">IF(COUNTA($A111:$J111)=0,"",$G111*Settings!$B$6+$H111*Settings!$B$7)</f>
        <v/>
      </c>
      <c r="Q111" s="23" t="str">
        <f aca="false">IF(COUNTA($A111:$J111)=0,"",$L111*Settings!$B$8)</f>
        <v/>
      </c>
      <c r="R111" s="23" t="str">
        <f aca="false">IF(COUNTA($A111:$J111)=0,"",($P111+$Q111)*Settings!$B$9)</f>
        <v/>
      </c>
      <c r="S111" s="23" t="str">
        <f aca="false">IF(COUNTA($A111:$J111)=0,"",$C111+$J111+SUM($M111:$R111))</f>
        <v/>
      </c>
      <c r="T111" s="23" t="str">
        <f aca="false">IF(COUNTA($A111:$J111)=0,"",$L111-$S111)</f>
        <v/>
      </c>
      <c r="U111" s="24" t="str">
        <f aca="false">IF(COUNTA($A111:$J111)=0,"",IF($L111=0,0,$T111/$L111))</f>
        <v/>
      </c>
      <c r="V111" s="24" t="str">
        <f aca="false">IF(COUNTA($A111:$J111)=0,"",IF($D111=0,0,$E111/$D111))</f>
        <v/>
      </c>
      <c r="W111" s="24" t="str">
        <f aca="false">IF(COUNTA($A111:$J111)=0,"",IF($F111=0,0,$G111/$F111))</f>
        <v/>
      </c>
      <c r="X111" s="24" t="str">
        <f aca="false">IF(COUNTA($A111:$J111)=0,"",IF($F111=0,0,$H111/$F111))</f>
        <v/>
      </c>
      <c r="Y111" s="25" t="str">
        <f aca="false">IF(COUNTA($A111:$J111)=0,"",IF($C111=0,0,$L111/$C111))</f>
        <v/>
      </c>
      <c r="Z111" s="23" t="str">
        <f aca="false">IF(COUNTA($A111:$J111)=0,"",IF($G111=0,0,$C111/$G111))</f>
        <v/>
      </c>
      <c r="AA111" s="23" t="str">
        <f aca="false">IF(COUNTA($A111:$J111)=0,"",IF($G111=0,0,$T111/$G111))</f>
        <v/>
      </c>
      <c r="AB111" s="9" t="str">
        <f aca="false">IF(COUNTA($A111:$J111)=0,"",IF($B111="","Pick a product",IF($E111&gt;$D111,"Confirmed &gt; received",IF($F111&gt;$E111,"Dispatched &gt; confirmed",IF($G111+$H111&gt;$F111,"Delivered + returned &gt; dispatched","OK")))))</f>
        <v/>
      </c>
    </row>
    <row r="112" customFormat="false" ht="15" hidden="false" customHeight="false" outlineLevel="0" collapsed="false">
      <c r="A112" s="20"/>
      <c r="B112" s="14"/>
      <c r="C112" s="15"/>
      <c r="D112" s="21"/>
      <c r="E112" s="21"/>
      <c r="F112" s="21"/>
      <c r="G112" s="21"/>
      <c r="H112" s="21"/>
      <c r="I112" s="15"/>
      <c r="J112" s="15"/>
      <c r="K112" s="22" t="str">
        <f aca="false">IF(COUNTA($A112:$J112)=0,"",IF($I112&lt;&gt;"",$I112,IFERROR(INDEX(Settings!$B$14:$B$28,MATCH($B112,Settings!$A$14:$A$28,0)),0)))</f>
        <v/>
      </c>
      <c r="L112" s="23" t="str">
        <f aca="false">IF(COUNTA($A112:$J112)=0,"",$G112*($K112+IFERROR(INDEX(Settings!$C$14:$C$28,MATCH($B112,Settings!$A$14:$A$28,0)),0)))</f>
        <v/>
      </c>
      <c r="M112" s="23" t="str">
        <f aca="false">IF(COUNTA($A112:$J112)=0,"",($G112+$H112*Settings!$B$10)*IFERROR(INDEX(Settings!$D$14:$D$28,MATCH($B112,Settings!$A$14:$A$28,0)),0))</f>
        <v/>
      </c>
      <c r="N112" s="23" t="str">
        <f aca="false">IF(COUNTA($A112:$J112)=0,"",$F112*IFERROR(INDEX(Settings!$E$14:$E$28,MATCH($B112,Settings!$A$14:$A$28,0)),0))</f>
        <v/>
      </c>
      <c r="O112" s="23" t="str">
        <f aca="false">IF(COUNTA($A112:$J112)=0,"",$D112*Settings!$B$5)</f>
        <v/>
      </c>
      <c r="P112" s="23" t="str">
        <f aca="false">IF(COUNTA($A112:$J112)=0,"",$G112*Settings!$B$6+$H112*Settings!$B$7)</f>
        <v/>
      </c>
      <c r="Q112" s="23" t="str">
        <f aca="false">IF(COUNTA($A112:$J112)=0,"",$L112*Settings!$B$8)</f>
        <v/>
      </c>
      <c r="R112" s="23" t="str">
        <f aca="false">IF(COUNTA($A112:$J112)=0,"",($P112+$Q112)*Settings!$B$9)</f>
        <v/>
      </c>
      <c r="S112" s="23" t="str">
        <f aca="false">IF(COUNTA($A112:$J112)=0,"",$C112+$J112+SUM($M112:$R112))</f>
        <v/>
      </c>
      <c r="T112" s="23" t="str">
        <f aca="false">IF(COUNTA($A112:$J112)=0,"",$L112-$S112)</f>
        <v/>
      </c>
      <c r="U112" s="24" t="str">
        <f aca="false">IF(COUNTA($A112:$J112)=0,"",IF($L112=0,0,$T112/$L112))</f>
        <v/>
      </c>
      <c r="V112" s="24" t="str">
        <f aca="false">IF(COUNTA($A112:$J112)=0,"",IF($D112=0,0,$E112/$D112))</f>
        <v/>
      </c>
      <c r="W112" s="24" t="str">
        <f aca="false">IF(COUNTA($A112:$J112)=0,"",IF($F112=0,0,$G112/$F112))</f>
        <v/>
      </c>
      <c r="X112" s="24" t="str">
        <f aca="false">IF(COUNTA($A112:$J112)=0,"",IF($F112=0,0,$H112/$F112))</f>
        <v/>
      </c>
      <c r="Y112" s="25" t="str">
        <f aca="false">IF(COUNTA($A112:$J112)=0,"",IF($C112=0,0,$L112/$C112))</f>
        <v/>
      </c>
      <c r="Z112" s="23" t="str">
        <f aca="false">IF(COUNTA($A112:$J112)=0,"",IF($G112=0,0,$C112/$G112))</f>
        <v/>
      </c>
      <c r="AA112" s="23" t="str">
        <f aca="false">IF(COUNTA($A112:$J112)=0,"",IF($G112=0,0,$T112/$G112))</f>
        <v/>
      </c>
      <c r="AB112" s="9" t="str">
        <f aca="false">IF(COUNTA($A112:$J112)=0,"",IF($B112="","Pick a product",IF($E112&gt;$D112,"Confirmed &gt; received",IF($F112&gt;$E112,"Dispatched &gt; confirmed",IF($G112+$H112&gt;$F112,"Delivered + returned &gt; dispatched","OK")))))</f>
        <v/>
      </c>
    </row>
    <row r="113" customFormat="false" ht="15" hidden="false" customHeight="false" outlineLevel="0" collapsed="false">
      <c r="A113" s="20"/>
      <c r="B113" s="14"/>
      <c r="C113" s="15"/>
      <c r="D113" s="21"/>
      <c r="E113" s="21"/>
      <c r="F113" s="21"/>
      <c r="G113" s="21"/>
      <c r="H113" s="21"/>
      <c r="I113" s="15"/>
      <c r="J113" s="15"/>
      <c r="K113" s="22" t="str">
        <f aca="false">IF(COUNTA($A113:$J113)=0,"",IF($I113&lt;&gt;"",$I113,IFERROR(INDEX(Settings!$B$14:$B$28,MATCH($B113,Settings!$A$14:$A$28,0)),0)))</f>
        <v/>
      </c>
      <c r="L113" s="23" t="str">
        <f aca="false">IF(COUNTA($A113:$J113)=0,"",$G113*($K113+IFERROR(INDEX(Settings!$C$14:$C$28,MATCH($B113,Settings!$A$14:$A$28,0)),0)))</f>
        <v/>
      </c>
      <c r="M113" s="23" t="str">
        <f aca="false">IF(COUNTA($A113:$J113)=0,"",($G113+$H113*Settings!$B$10)*IFERROR(INDEX(Settings!$D$14:$D$28,MATCH($B113,Settings!$A$14:$A$28,0)),0))</f>
        <v/>
      </c>
      <c r="N113" s="23" t="str">
        <f aca="false">IF(COUNTA($A113:$J113)=0,"",$F113*IFERROR(INDEX(Settings!$E$14:$E$28,MATCH($B113,Settings!$A$14:$A$28,0)),0))</f>
        <v/>
      </c>
      <c r="O113" s="23" t="str">
        <f aca="false">IF(COUNTA($A113:$J113)=0,"",$D113*Settings!$B$5)</f>
        <v/>
      </c>
      <c r="P113" s="23" t="str">
        <f aca="false">IF(COUNTA($A113:$J113)=0,"",$G113*Settings!$B$6+$H113*Settings!$B$7)</f>
        <v/>
      </c>
      <c r="Q113" s="23" t="str">
        <f aca="false">IF(COUNTA($A113:$J113)=0,"",$L113*Settings!$B$8)</f>
        <v/>
      </c>
      <c r="R113" s="23" t="str">
        <f aca="false">IF(COUNTA($A113:$J113)=0,"",($P113+$Q113)*Settings!$B$9)</f>
        <v/>
      </c>
      <c r="S113" s="23" t="str">
        <f aca="false">IF(COUNTA($A113:$J113)=0,"",$C113+$J113+SUM($M113:$R113))</f>
        <v/>
      </c>
      <c r="T113" s="23" t="str">
        <f aca="false">IF(COUNTA($A113:$J113)=0,"",$L113-$S113)</f>
        <v/>
      </c>
      <c r="U113" s="24" t="str">
        <f aca="false">IF(COUNTA($A113:$J113)=0,"",IF($L113=0,0,$T113/$L113))</f>
        <v/>
      </c>
      <c r="V113" s="24" t="str">
        <f aca="false">IF(COUNTA($A113:$J113)=0,"",IF($D113=0,0,$E113/$D113))</f>
        <v/>
      </c>
      <c r="W113" s="24" t="str">
        <f aca="false">IF(COUNTA($A113:$J113)=0,"",IF($F113=0,0,$G113/$F113))</f>
        <v/>
      </c>
      <c r="X113" s="24" t="str">
        <f aca="false">IF(COUNTA($A113:$J113)=0,"",IF($F113=0,0,$H113/$F113))</f>
        <v/>
      </c>
      <c r="Y113" s="25" t="str">
        <f aca="false">IF(COUNTA($A113:$J113)=0,"",IF($C113=0,0,$L113/$C113))</f>
        <v/>
      </c>
      <c r="Z113" s="23" t="str">
        <f aca="false">IF(COUNTA($A113:$J113)=0,"",IF($G113=0,0,$C113/$G113))</f>
        <v/>
      </c>
      <c r="AA113" s="23" t="str">
        <f aca="false">IF(COUNTA($A113:$J113)=0,"",IF($G113=0,0,$T113/$G113))</f>
        <v/>
      </c>
      <c r="AB113" s="9" t="str">
        <f aca="false">IF(COUNTA($A113:$J113)=0,"",IF($B113="","Pick a product",IF($E113&gt;$D113,"Confirmed &gt; received",IF($F113&gt;$E113,"Dispatched &gt; confirmed",IF($G113+$H113&gt;$F113,"Delivered + returned &gt; dispatched","OK")))))</f>
        <v/>
      </c>
    </row>
    <row r="114" customFormat="false" ht="15" hidden="false" customHeight="false" outlineLevel="0" collapsed="false">
      <c r="A114" s="20"/>
      <c r="B114" s="14"/>
      <c r="C114" s="15"/>
      <c r="D114" s="21"/>
      <c r="E114" s="21"/>
      <c r="F114" s="21"/>
      <c r="G114" s="21"/>
      <c r="H114" s="21"/>
      <c r="I114" s="15"/>
      <c r="J114" s="15"/>
      <c r="K114" s="22" t="str">
        <f aca="false">IF(COUNTA($A114:$J114)=0,"",IF($I114&lt;&gt;"",$I114,IFERROR(INDEX(Settings!$B$14:$B$28,MATCH($B114,Settings!$A$14:$A$28,0)),0)))</f>
        <v/>
      </c>
      <c r="L114" s="23" t="str">
        <f aca="false">IF(COUNTA($A114:$J114)=0,"",$G114*($K114+IFERROR(INDEX(Settings!$C$14:$C$28,MATCH($B114,Settings!$A$14:$A$28,0)),0)))</f>
        <v/>
      </c>
      <c r="M114" s="23" t="str">
        <f aca="false">IF(COUNTA($A114:$J114)=0,"",($G114+$H114*Settings!$B$10)*IFERROR(INDEX(Settings!$D$14:$D$28,MATCH($B114,Settings!$A$14:$A$28,0)),0))</f>
        <v/>
      </c>
      <c r="N114" s="23" t="str">
        <f aca="false">IF(COUNTA($A114:$J114)=0,"",$F114*IFERROR(INDEX(Settings!$E$14:$E$28,MATCH($B114,Settings!$A$14:$A$28,0)),0))</f>
        <v/>
      </c>
      <c r="O114" s="23" t="str">
        <f aca="false">IF(COUNTA($A114:$J114)=0,"",$D114*Settings!$B$5)</f>
        <v/>
      </c>
      <c r="P114" s="23" t="str">
        <f aca="false">IF(COUNTA($A114:$J114)=0,"",$G114*Settings!$B$6+$H114*Settings!$B$7)</f>
        <v/>
      </c>
      <c r="Q114" s="23" t="str">
        <f aca="false">IF(COUNTA($A114:$J114)=0,"",$L114*Settings!$B$8)</f>
        <v/>
      </c>
      <c r="R114" s="23" t="str">
        <f aca="false">IF(COUNTA($A114:$J114)=0,"",($P114+$Q114)*Settings!$B$9)</f>
        <v/>
      </c>
      <c r="S114" s="23" t="str">
        <f aca="false">IF(COUNTA($A114:$J114)=0,"",$C114+$J114+SUM($M114:$R114))</f>
        <v/>
      </c>
      <c r="T114" s="23" t="str">
        <f aca="false">IF(COUNTA($A114:$J114)=0,"",$L114-$S114)</f>
        <v/>
      </c>
      <c r="U114" s="24" t="str">
        <f aca="false">IF(COUNTA($A114:$J114)=0,"",IF($L114=0,0,$T114/$L114))</f>
        <v/>
      </c>
      <c r="V114" s="24" t="str">
        <f aca="false">IF(COUNTA($A114:$J114)=0,"",IF($D114=0,0,$E114/$D114))</f>
        <v/>
      </c>
      <c r="W114" s="24" t="str">
        <f aca="false">IF(COUNTA($A114:$J114)=0,"",IF($F114=0,0,$G114/$F114))</f>
        <v/>
      </c>
      <c r="X114" s="24" t="str">
        <f aca="false">IF(COUNTA($A114:$J114)=0,"",IF($F114=0,0,$H114/$F114))</f>
        <v/>
      </c>
      <c r="Y114" s="25" t="str">
        <f aca="false">IF(COUNTA($A114:$J114)=0,"",IF($C114=0,0,$L114/$C114))</f>
        <v/>
      </c>
      <c r="Z114" s="23" t="str">
        <f aca="false">IF(COUNTA($A114:$J114)=0,"",IF($G114=0,0,$C114/$G114))</f>
        <v/>
      </c>
      <c r="AA114" s="23" t="str">
        <f aca="false">IF(COUNTA($A114:$J114)=0,"",IF($G114=0,0,$T114/$G114))</f>
        <v/>
      </c>
      <c r="AB114" s="9" t="str">
        <f aca="false">IF(COUNTA($A114:$J114)=0,"",IF($B114="","Pick a product",IF($E114&gt;$D114,"Confirmed &gt; received",IF($F114&gt;$E114,"Dispatched &gt; confirmed",IF($G114+$H114&gt;$F114,"Delivered + returned &gt; dispatched","OK")))))</f>
        <v/>
      </c>
    </row>
    <row r="115" customFormat="false" ht="15" hidden="false" customHeight="false" outlineLevel="0" collapsed="false">
      <c r="A115" s="20"/>
      <c r="B115" s="14"/>
      <c r="C115" s="15"/>
      <c r="D115" s="21"/>
      <c r="E115" s="21"/>
      <c r="F115" s="21"/>
      <c r="G115" s="21"/>
      <c r="H115" s="21"/>
      <c r="I115" s="15"/>
      <c r="J115" s="15"/>
      <c r="K115" s="22" t="str">
        <f aca="false">IF(COUNTA($A115:$J115)=0,"",IF($I115&lt;&gt;"",$I115,IFERROR(INDEX(Settings!$B$14:$B$28,MATCH($B115,Settings!$A$14:$A$28,0)),0)))</f>
        <v/>
      </c>
      <c r="L115" s="23" t="str">
        <f aca="false">IF(COUNTA($A115:$J115)=0,"",$G115*($K115+IFERROR(INDEX(Settings!$C$14:$C$28,MATCH($B115,Settings!$A$14:$A$28,0)),0)))</f>
        <v/>
      </c>
      <c r="M115" s="23" t="str">
        <f aca="false">IF(COUNTA($A115:$J115)=0,"",($G115+$H115*Settings!$B$10)*IFERROR(INDEX(Settings!$D$14:$D$28,MATCH($B115,Settings!$A$14:$A$28,0)),0))</f>
        <v/>
      </c>
      <c r="N115" s="23" t="str">
        <f aca="false">IF(COUNTA($A115:$J115)=0,"",$F115*IFERROR(INDEX(Settings!$E$14:$E$28,MATCH($B115,Settings!$A$14:$A$28,0)),0))</f>
        <v/>
      </c>
      <c r="O115" s="23" t="str">
        <f aca="false">IF(COUNTA($A115:$J115)=0,"",$D115*Settings!$B$5)</f>
        <v/>
      </c>
      <c r="P115" s="23" t="str">
        <f aca="false">IF(COUNTA($A115:$J115)=0,"",$G115*Settings!$B$6+$H115*Settings!$B$7)</f>
        <v/>
      </c>
      <c r="Q115" s="23" t="str">
        <f aca="false">IF(COUNTA($A115:$J115)=0,"",$L115*Settings!$B$8)</f>
        <v/>
      </c>
      <c r="R115" s="23" t="str">
        <f aca="false">IF(COUNTA($A115:$J115)=0,"",($P115+$Q115)*Settings!$B$9)</f>
        <v/>
      </c>
      <c r="S115" s="23" t="str">
        <f aca="false">IF(COUNTA($A115:$J115)=0,"",$C115+$J115+SUM($M115:$R115))</f>
        <v/>
      </c>
      <c r="T115" s="23" t="str">
        <f aca="false">IF(COUNTA($A115:$J115)=0,"",$L115-$S115)</f>
        <v/>
      </c>
      <c r="U115" s="24" t="str">
        <f aca="false">IF(COUNTA($A115:$J115)=0,"",IF($L115=0,0,$T115/$L115))</f>
        <v/>
      </c>
      <c r="V115" s="24" t="str">
        <f aca="false">IF(COUNTA($A115:$J115)=0,"",IF($D115=0,0,$E115/$D115))</f>
        <v/>
      </c>
      <c r="W115" s="24" t="str">
        <f aca="false">IF(COUNTA($A115:$J115)=0,"",IF($F115=0,0,$G115/$F115))</f>
        <v/>
      </c>
      <c r="X115" s="24" t="str">
        <f aca="false">IF(COUNTA($A115:$J115)=0,"",IF($F115=0,0,$H115/$F115))</f>
        <v/>
      </c>
      <c r="Y115" s="25" t="str">
        <f aca="false">IF(COUNTA($A115:$J115)=0,"",IF($C115=0,0,$L115/$C115))</f>
        <v/>
      </c>
      <c r="Z115" s="23" t="str">
        <f aca="false">IF(COUNTA($A115:$J115)=0,"",IF($G115=0,0,$C115/$G115))</f>
        <v/>
      </c>
      <c r="AA115" s="23" t="str">
        <f aca="false">IF(COUNTA($A115:$J115)=0,"",IF($G115=0,0,$T115/$G115))</f>
        <v/>
      </c>
      <c r="AB115" s="9" t="str">
        <f aca="false">IF(COUNTA($A115:$J115)=0,"",IF($B115="","Pick a product",IF($E115&gt;$D115,"Confirmed &gt; received",IF($F115&gt;$E115,"Dispatched &gt; confirmed",IF($G115+$H115&gt;$F115,"Delivered + returned &gt; dispatched","OK")))))</f>
        <v/>
      </c>
    </row>
    <row r="116" customFormat="false" ht="15" hidden="false" customHeight="false" outlineLevel="0" collapsed="false">
      <c r="A116" s="20"/>
      <c r="B116" s="14"/>
      <c r="C116" s="15"/>
      <c r="D116" s="21"/>
      <c r="E116" s="21"/>
      <c r="F116" s="21"/>
      <c r="G116" s="21"/>
      <c r="H116" s="21"/>
      <c r="I116" s="15"/>
      <c r="J116" s="15"/>
      <c r="K116" s="22" t="str">
        <f aca="false">IF(COUNTA($A116:$J116)=0,"",IF($I116&lt;&gt;"",$I116,IFERROR(INDEX(Settings!$B$14:$B$28,MATCH($B116,Settings!$A$14:$A$28,0)),0)))</f>
        <v/>
      </c>
      <c r="L116" s="23" t="str">
        <f aca="false">IF(COUNTA($A116:$J116)=0,"",$G116*($K116+IFERROR(INDEX(Settings!$C$14:$C$28,MATCH($B116,Settings!$A$14:$A$28,0)),0)))</f>
        <v/>
      </c>
      <c r="M116" s="23" t="str">
        <f aca="false">IF(COUNTA($A116:$J116)=0,"",($G116+$H116*Settings!$B$10)*IFERROR(INDEX(Settings!$D$14:$D$28,MATCH($B116,Settings!$A$14:$A$28,0)),0))</f>
        <v/>
      </c>
      <c r="N116" s="23" t="str">
        <f aca="false">IF(COUNTA($A116:$J116)=0,"",$F116*IFERROR(INDEX(Settings!$E$14:$E$28,MATCH($B116,Settings!$A$14:$A$28,0)),0))</f>
        <v/>
      </c>
      <c r="O116" s="23" t="str">
        <f aca="false">IF(COUNTA($A116:$J116)=0,"",$D116*Settings!$B$5)</f>
        <v/>
      </c>
      <c r="P116" s="23" t="str">
        <f aca="false">IF(COUNTA($A116:$J116)=0,"",$G116*Settings!$B$6+$H116*Settings!$B$7)</f>
        <v/>
      </c>
      <c r="Q116" s="23" t="str">
        <f aca="false">IF(COUNTA($A116:$J116)=0,"",$L116*Settings!$B$8)</f>
        <v/>
      </c>
      <c r="R116" s="23" t="str">
        <f aca="false">IF(COUNTA($A116:$J116)=0,"",($P116+$Q116)*Settings!$B$9)</f>
        <v/>
      </c>
      <c r="S116" s="23" t="str">
        <f aca="false">IF(COUNTA($A116:$J116)=0,"",$C116+$J116+SUM($M116:$R116))</f>
        <v/>
      </c>
      <c r="T116" s="23" t="str">
        <f aca="false">IF(COUNTA($A116:$J116)=0,"",$L116-$S116)</f>
        <v/>
      </c>
      <c r="U116" s="24" t="str">
        <f aca="false">IF(COUNTA($A116:$J116)=0,"",IF($L116=0,0,$T116/$L116))</f>
        <v/>
      </c>
      <c r="V116" s="24" t="str">
        <f aca="false">IF(COUNTA($A116:$J116)=0,"",IF($D116=0,0,$E116/$D116))</f>
        <v/>
      </c>
      <c r="W116" s="24" t="str">
        <f aca="false">IF(COUNTA($A116:$J116)=0,"",IF($F116=0,0,$G116/$F116))</f>
        <v/>
      </c>
      <c r="X116" s="24" t="str">
        <f aca="false">IF(COUNTA($A116:$J116)=0,"",IF($F116=0,0,$H116/$F116))</f>
        <v/>
      </c>
      <c r="Y116" s="25" t="str">
        <f aca="false">IF(COUNTA($A116:$J116)=0,"",IF($C116=0,0,$L116/$C116))</f>
        <v/>
      </c>
      <c r="Z116" s="23" t="str">
        <f aca="false">IF(COUNTA($A116:$J116)=0,"",IF($G116=0,0,$C116/$G116))</f>
        <v/>
      </c>
      <c r="AA116" s="23" t="str">
        <f aca="false">IF(COUNTA($A116:$J116)=0,"",IF($G116=0,0,$T116/$G116))</f>
        <v/>
      </c>
      <c r="AB116" s="9" t="str">
        <f aca="false">IF(COUNTA($A116:$J116)=0,"",IF($B116="","Pick a product",IF($E116&gt;$D116,"Confirmed &gt; received",IF($F116&gt;$E116,"Dispatched &gt; confirmed",IF($G116+$H116&gt;$F116,"Delivered + returned &gt; dispatched","OK")))))</f>
        <v/>
      </c>
    </row>
    <row r="117" customFormat="false" ht="15" hidden="false" customHeight="false" outlineLevel="0" collapsed="false">
      <c r="A117" s="20"/>
      <c r="B117" s="14"/>
      <c r="C117" s="15"/>
      <c r="D117" s="21"/>
      <c r="E117" s="21"/>
      <c r="F117" s="21"/>
      <c r="G117" s="21"/>
      <c r="H117" s="21"/>
      <c r="I117" s="15"/>
      <c r="J117" s="15"/>
      <c r="K117" s="22" t="str">
        <f aca="false">IF(COUNTA($A117:$J117)=0,"",IF($I117&lt;&gt;"",$I117,IFERROR(INDEX(Settings!$B$14:$B$28,MATCH($B117,Settings!$A$14:$A$28,0)),0)))</f>
        <v/>
      </c>
      <c r="L117" s="23" t="str">
        <f aca="false">IF(COUNTA($A117:$J117)=0,"",$G117*($K117+IFERROR(INDEX(Settings!$C$14:$C$28,MATCH($B117,Settings!$A$14:$A$28,0)),0)))</f>
        <v/>
      </c>
      <c r="M117" s="23" t="str">
        <f aca="false">IF(COUNTA($A117:$J117)=0,"",($G117+$H117*Settings!$B$10)*IFERROR(INDEX(Settings!$D$14:$D$28,MATCH($B117,Settings!$A$14:$A$28,0)),0))</f>
        <v/>
      </c>
      <c r="N117" s="23" t="str">
        <f aca="false">IF(COUNTA($A117:$J117)=0,"",$F117*IFERROR(INDEX(Settings!$E$14:$E$28,MATCH($B117,Settings!$A$14:$A$28,0)),0))</f>
        <v/>
      </c>
      <c r="O117" s="23" t="str">
        <f aca="false">IF(COUNTA($A117:$J117)=0,"",$D117*Settings!$B$5)</f>
        <v/>
      </c>
      <c r="P117" s="23" t="str">
        <f aca="false">IF(COUNTA($A117:$J117)=0,"",$G117*Settings!$B$6+$H117*Settings!$B$7)</f>
        <v/>
      </c>
      <c r="Q117" s="23" t="str">
        <f aca="false">IF(COUNTA($A117:$J117)=0,"",$L117*Settings!$B$8)</f>
        <v/>
      </c>
      <c r="R117" s="23" t="str">
        <f aca="false">IF(COUNTA($A117:$J117)=0,"",($P117+$Q117)*Settings!$B$9)</f>
        <v/>
      </c>
      <c r="S117" s="23" t="str">
        <f aca="false">IF(COUNTA($A117:$J117)=0,"",$C117+$J117+SUM($M117:$R117))</f>
        <v/>
      </c>
      <c r="T117" s="23" t="str">
        <f aca="false">IF(COUNTA($A117:$J117)=0,"",$L117-$S117)</f>
        <v/>
      </c>
      <c r="U117" s="24" t="str">
        <f aca="false">IF(COUNTA($A117:$J117)=0,"",IF($L117=0,0,$T117/$L117))</f>
        <v/>
      </c>
      <c r="V117" s="24" t="str">
        <f aca="false">IF(COUNTA($A117:$J117)=0,"",IF($D117=0,0,$E117/$D117))</f>
        <v/>
      </c>
      <c r="W117" s="24" t="str">
        <f aca="false">IF(COUNTA($A117:$J117)=0,"",IF($F117=0,0,$G117/$F117))</f>
        <v/>
      </c>
      <c r="X117" s="24" t="str">
        <f aca="false">IF(COUNTA($A117:$J117)=0,"",IF($F117=0,0,$H117/$F117))</f>
        <v/>
      </c>
      <c r="Y117" s="25" t="str">
        <f aca="false">IF(COUNTA($A117:$J117)=0,"",IF($C117=0,0,$L117/$C117))</f>
        <v/>
      </c>
      <c r="Z117" s="23" t="str">
        <f aca="false">IF(COUNTA($A117:$J117)=0,"",IF($G117=0,0,$C117/$G117))</f>
        <v/>
      </c>
      <c r="AA117" s="23" t="str">
        <f aca="false">IF(COUNTA($A117:$J117)=0,"",IF($G117=0,0,$T117/$G117))</f>
        <v/>
      </c>
      <c r="AB117" s="9" t="str">
        <f aca="false">IF(COUNTA($A117:$J117)=0,"",IF($B117="","Pick a product",IF($E117&gt;$D117,"Confirmed &gt; received",IF($F117&gt;$E117,"Dispatched &gt; confirmed",IF($G117+$H117&gt;$F117,"Delivered + returned &gt; dispatched","OK")))))</f>
        <v/>
      </c>
    </row>
    <row r="118" customFormat="false" ht="15" hidden="false" customHeight="false" outlineLevel="0" collapsed="false">
      <c r="A118" s="20"/>
      <c r="B118" s="14"/>
      <c r="C118" s="15"/>
      <c r="D118" s="21"/>
      <c r="E118" s="21"/>
      <c r="F118" s="21"/>
      <c r="G118" s="21"/>
      <c r="H118" s="21"/>
      <c r="I118" s="15"/>
      <c r="J118" s="15"/>
      <c r="K118" s="22" t="str">
        <f aca="false">IF(COUNTA($A118:$J118)=0,"",IF($I118&lt;&gt;"",$I118,IFERROR(INDEX(Settings!$B$14:$B$28,MATCH($B118,Settings!$A$14:$A$28,0)),0)))</f>
        <v/>
      </c>
      <c r="L118" s="23" t="str">
        <f aca="false">IF(COUNTA($A118:$J118)=0,"",$G118*($K118+IFERROR(INDEX(Settings!$C$14:$C$28,MATCH($B118,Settings!$A$14:$A$28,0)),0)))</f>
        <v/>
      </c>
      <c r="M118" s="23" t="str">
        <f aca="false">IF(COUNTA($A118:$J118)=0,"",($G118+$H118*Settings!$B$10)*IFERROR(INDEX(Settings!$D$14:$D$28,MATCH($B118,Settings!$A$14:$A$28,0)),0))</f>
        <v/>
      </c>
      <c r="N118" s="23" t="str">
        <f aca="false">IF(COUNTA($A118:$J118)=0,"",$F118*IFERROR(INDEX(Settings!$E$14:$E$28,MATCH($B118,Settings!$A$14:$A$28,0)),0))</f>
        <v/>
      </c>
      <c r="O118" s="23" t="str">
        <f aca="false">IF(COUNTA($A118:$J118)=0,"",$D118*Settings!$B$5)</f>
        <v/>
      </c>
      <c r="P118" s="23" t="str">
        <f aca="false">IF(COUNTA($A118:$J118)=0,"",$G118*Settings!$B$6+$H118*Settings!$B$7)</f>
        <v/>
      </c>
      <c r="Q118" s="23" t="str">
        <f aca="false">IF(COUNTA($A118:$J118)=0,"",$L118*Settings!$B$8)</f>
        <v/>
      </c>
      <c r="R118" s="23" t="str">
        <f aca="false">IF(COUNTA($A118:$J118)=0,"",($P118+$Q118)*Settings!$B$9)</f>
        <v/>
      </c>
      <c r="S118" s="23" t="str">
        <f aca="false">IF(COUNTA($A118:$J118)=0,"",$C118+$J118+SUM($M118:$R118))</f>
        <v/>
      </c>
      <c r="T118" s="23" t="str">
        <f aca="false">IF(COUNTA($A118:$J118)=0,"",$L118-$S118)</f>
        <v/>
      </c>
      <c r="U118" s="24" t="str">
        <f aca="false">IF(COUNTA($A118:$J118)=0,"",IF($L118=0,0,$T118/$L118))</f>
        <v/>
      </c>
      <c r="V118" s="24" t="str">
        <f aca="false">IF(COUNTA($A118:$J118)=0,"",IF($D118=0,0,$E118/$D118))</f>
        <v/>
      </c>
      <c r="W118" s="24" t="str">
        <f aca="false">IF(COUNTA($A118:$J118)=0,"",IF($F118=0,0,$G118/$F118))</f>
        <v/>
      </c>
      <c r="X118" s="24" t="str">
        <f aca="false">IF(COUNTA($A118:$J118)=0,"",IF($F118=0,0,$H118/$F118))</f>
        <v/>
      </c>
      <c r="Y118" s="25" t="str">
        <f aca="false">IF(COUNTA($A118:$J118)=0,"",IF($C118=0,0,$L118/$C118))</f>
        <v/>
      </c>
      <c r="Z118" s="23" t="str">
        <f aca="false">IF(COUNTA($A118:$J118)=0,"",IF($G118=0,0,$C118/$G118))</f>
        <v/>
      </c>
      <c r="AA118" s="23" t="str">
        <f aca="false">IF(COUNTA($A118:$J118)=0,"",IF($G118=0,0,$T118/$G118))</f>
        <v/>
      </c>
      <c r="AB118" s="9" t="str">
        <f aca="false">IF(COUNTA($A118:$J118)=0,"",IF($B118="","Pick a product",IF($E118&gt;$D118,"Confirmed &gt; received",IF($F118&gt;$E118,"Dispatched &gt; confirmed",IF($G118+$H118&gt;$F118,"Delivered + returned &gt; dispatched","OK")))))</f>
        <v/>
      </c>
    </row>
    <row r="119" customFormat="false" ht="15" hidden="false" customHeight="false" outlineLevel="0" collapsed="false">
      <c r="A119" s="20"/>
      <c r="B119" s="14"/>
      <c r="C119" s="15"/>
      <c r="D119" s="21"/>
      <c r="E119" s="21"/>
      <c r="F119" s="21"/>
      <c r="G119" s="21"/>
      <c r="H119" s="21"/>
      <c r="I119" s="15"/>
      <c r="J119" s="15"/>
      <c r="K119" s="22" t="str">
        <f aca="false">IF(COUNTA($A119:$J119)=0,"",IF($I119&lt;&gt;"",$I119,IFERROR(INDEX(Settings!$B$14:$B$28,MATCH($B119,Settings!$A$14:$A$28,0)),0)))</f>
        <v/>
      </c>
      <c r="L119" s="23" t="str">
        <f aca="false">IF(COUNTA($A119:$J119)=0,"",$G119*($K119+IFERROR(INDEX(Settings!$C$14:$C$28,MATCH($B119,Settings!$A$14:$A$28,0)),0)))</f>
        <v/>
      </c>
      <c r="M119" s="23" t="str">
        <f aca="false">IF(COUNTA($A119:$J119)=0,"",($G119+$H119*Settings!$B$10)*IFERROR(INDEX(Settings!$D$14:$D$28,MATCH($B119,Settings!$A$14:$A$28,0)),0))</f>
        <v/>
      </c>
      <c r="N119" s="23" t="str">
        <f aca="false">IF(COUNTA($A119:$J119)=0,"",$F119*IFERROR(INDEX(Settings!$E$14:$E$28,MATCH($B119,Settings!$A$14:$A$28,0)),0))</f>
        <v/>
      </c>
      <c r="O119" s="23" t="str">
        <f aca="false">IF(COUNTA($A119:$J119)=0,"",$D119*Settings!$B$5)</f>
        <v/>
      </c>
      <c r="P119" s="23" t="str">
        <f aca="false">IF(COUNTA($A119:$J119)=0,"",$G119*Settings!$B$6+$H119*Settings!$B$7)</f>
        <v/>
      </c>
      <c r="Q119" s="23" t="str">
        <f aca="false">IF(COUNTA($A119:$J119)=0,"",$L119*Settings!$B$8)</f>
        <v/>
      </c>
      <c r="R119" s="23" t="str">
        <f aca="false">IF(COUNTA($A119:$J119)=0,"",($P119+$Q119)*Settings!$B$9)</f>
        <v/>
      </c>
      <c r="S119" s="23" t="str">
        <f aca="false">IF(COUNTA($A119:$J119)=0,"",$C119+$J119+SUM($M119:$R119))</f>
        <v/>
      </c>
      <c r="T119" s="23" t="str">
        <f aca="false">IF(COUNTA($A119:$J119)=0,"",$L119-$S119)</f>
        <v/>
      </c>
      <c r="U119" s="24" t="str">
        <f aca="false">IF(COUNTA($A119:$J119)=0,"",IF($L119=0,0,$T119/$L119))</f>
        <v/>
      </c>
      <c r="V119" s="24" t="str">
        <f aca="false">IF(COUNTA($A119:$J119)=0,"",IF($D119=0,0,$E119/$D119))</f>
        <v/>
      </c>
      <c r="W119" s="24" t="str">
        <f aca="false">IF(COUNTA($A119:$J119)=0,"",IF($F119=0,0,$G119/$F119))</f>
        <v/>
      </c>
      <c r="X119" s="24" t="str">
        <f aca="false">IF(COUNTA($A119:$J119)=0,"",IF($F119=0,0,$H119/$F119))</f>
        <v/>
      </c>
      <c r="Y119" s="25" t="str">
        <f aca="false">IF(COUNTA($A119:$J119)=0,"",IF($C119=0,0,$L119/$C119))</f>
        <v/>
      </c>
      <c r="Z119" s="23" t="str">
        <f aca="false">IF(COUNTA($A119:$J119)=0,"",IF($G119=0,0,$C119/$G119))</f>
        <v/>
      </c>
      <c r="AA119" s="23" t="str">
        <f aca="false">IF(COUNTA($A119:$J119)=0,"",IF($G119=0,0,$T119/$G119))</f>
        <v/>
      </c>
      <c r="AB119" s="9" t="str">
        <f aca="false">IF(COUNTA($A119:$J119)=0,"",IF($B119="","Pick a product",IF($E119&gt;$D119,"Confirmed &gt; received",IF($F119&gt;$E119,"Dispatched &gt; confirmed",IF($G119+$H119&gt;$F119,"Delivered + returned &gt; dispatched","OK")))))</f>
        <v/>
      </c>
    </row>
    <row r="120" customFormat="false" ht="15" hidden="false" customHeight="false" outlineLevel="0" collapsed="false">
      <c r="A120" s="20"/>
      <c r="B120" s="14"/>
      <c r="C120" s="15"/>
      <c r="D120" s="21"/>
      <c r="E120" s="21"/>
      <c r="F120" s="21"/>
      <c r="G120" s="21"/>
      <c r="H120" s="21"/>
      <c r="I120" s="15"/>
      <c r="J120" s="15"/>
      <c r="K120" s="22" t="str">
        <f aca="false">IF(COUNTA($A120:$J120)=0,"",IF($I120&lt;&gt;"",$I120,IFERROR(INDEX(Settings!$B$14:$B$28,MATCH($B120,Settings!$A$14:$A$28,0)),0)))</f>
        <v/>
      </c>
      <c r="L120" s="23" t="str">
        <f aca="false">IF(COUNTA($A120:$J120)=0,"",$G120*($K120+IFERROR(INDEX(Settings!$C$14:$C$28,MATCH($B120,Settings!$A$14:$A$28,0)),0)))</f>
        <v/>
      </c>
      <c r="M120" s="23" t="str">
        <f aca="false">IF(COUNTA($A120:$J120)=0,"",($G120+$H120*Settings!$B$10)*IFERROR(INDEX(Settings!$D$14:$D$28,MATCH($B120,Settings!$A$14:$A$28,0)),0))</f>
        <v/>
      </c>
      <c r="N120" s="23" t="str">
        <f aca="false">IF(COUNTA($A120:$J120)=0,"",$F120*IFERROR(INDEX(Settings!$E$14:$E$28,MATCH($B120,Settings!$A$14:$A$28,0)),0))</f>
        <v/>
      </c>
      <c r="O120" s="23" t="str">
        <f aca="false">IF(COUNTA($A120:$J120)=0,"",$D120*Settings!$B$5)</f>
        <v/>
      </c>
      <c r="P120" s="23" t="str">
        <f aca="false">IF(COUNTA($A120:$J120)=0,"",$G120*Settings!$B$6+$H120*Settings!$B$7)</f>
        <v/>
      </c>
      <c r="Q120" s="23" t="str">
        <f aca="false">IF(COUNTA($A120:$J120)=0,"",$L120*Settings!$B$8)</f>
        <v/>
      </c>
      <c r="R120" s="23" t="str">
        <f aca="false">IF(COUNTA($A120:$J120)=0,"",($P120+$Q120)*Settings!$B$9)</f>
        <v/>
      </c>
      <c r="S120" s="23" t="str">
        <f aca="false">IF(COUNTA($A120:$J120)=0,"",$C120+$J120+SUM($M120:$R120))</f>
        <v/>
      </c>
      <c r="T120" s="23" t="str">
        <f aca="false">IF(COUNTA($A120:$J120)=0,"",$L120-$S120)</f>
        <v/>
      </c>
      <c r="U120" s="24" t="str">
        <f aca="false">IF(COUNTA($A120:$J120)=0,"",IF($L120=0,0,$T120/$L120))</f>
        <v/>
      </c>
      <c r="V120" s="24" t="str">
        <f aca="false">IF(COUNTA($A120:$J120)=0,"",IF($D120=0,0,$E120/$D120))</f>
        <v/>
      </c>
      <c r="W120" s="24" t="str">
        <f aca="false">IF(COUNTA($A120:$J120)=0,"",IF($F120=0,0,$G120/$F120))</f>
        <v/>
      </c>
      <c r="X120" s="24" t="str">
        <f aca="false">IF(COUNTA($A120:$J120)=0,"",IF($F120=0,0,$H120/$F120))</f>
        <v/>
      </c>
      <c r="Y120" s="25" t="str">
        <f aca="false">IF(COUNTA($A120:$J120)=0,"",IF($C120=0,0,$L120/$C120))</f>
        <v/>
      </c>
      <c r="Z120" s="23" t="str">
        <f aca="false">IF(COUNTA($A120:$J120)=0,"",IF($G120=0,0,$C120/$G120))</f>
        <v/>
      </c>
      <c r="AA120" s="23" t="str">
        <f aca="false">IF(COUNTA($A120:$J120)=0,"",IF($G120=0,0,$T120/$G120))</f>
        <v/>
      </c>
      <c r="AB120" s="9" t="str">
        <f aca="false">IF(COUNTA($A120:$J120)=0,"",IF($B120="","Pick a product",IF($E120&gt;$D120,"Confirmed &gt; received",IF($F120&gt;$E120,"Dispatched &gt; confirmed",IF($G120+$H120&gt;$F120,"Delivered + returned &gt; dispatched","OK")))))</f>
        <v/>
      </c>
    </row>
    <row r="121" customFormat="false" ht="15" hidden="false" customHeight="false" outlineLevel="0" collapsed="false">
      <c r="A121" s="20"/>
      <c r="B121" s="14"/>
      <c r="C121" s="15"/>
      <c r="D121" s="21"/>
      <c r="E121" s="21"/>
      <c r="F121" s="21"/>
      <c r="G121" s="21"/>
      <c r="H121" s="21"/>
      <c r="I121" s="15"/>
      <c r="J121" s="15"/>
      <c r="K121" s="22" t="str">
        <f aca="false">IF(COUNTA($A121:$J121)=0,"",IF($I121&lt;&gt;"",$I121,IFERROR(INDEX(Settings!$B$14:$B$28,MATCH($B121,Settings!$A$14:$A$28,0)),0)))</f>
        <v/>
      </c>
      <c r="L121" s="23" t="str">
        <f aca="false">IF(COUNTA($A121:$J121)=0,"",$G121*($K121+IFERROR(INDEX(Settings!$C$14:$C$28,MATCH($B121,Settings!$A$14:$A$28,0)),0)))</f>
        <v/>
      </c>
      <c r="M121" s="23" t="str">
        <f aca="false">IF(COUNTA($A121:$J121)=0,"",($G121+$H121*Settings!$B$10)*IFERROR(INDEX(Settings!$D$14:$D$28,MATCH($B121,Settings!$A$14:$A$28,0)),0))</f>
        <v/>
      </c>
      <c r="N121" s="23" t="str">
        <f aca="false">IF(COUNTA($A121:$J121)=0,"",$F121*IFERROR(INDEX(Settings!$E$14:$E$28,MATCH($B121,Settings!$A$14:$A$28,0)),0))</f>
        <v/>
      </c>
      <c r="O121" s="23" t="str">
        <f aca="false">IF(COUNTA($A121:$J121)=0,"",$D121*Settings!$B$5)</f>
        <v/>
      </c>
      <c r="P121" s="23" t="str">
        <f aca="false">IF(COUNTA($A121:$J121)=0,"",$G121*Settings!$B$6+$H121*Settings!$B$7)</f>
        <v/>
      </c>
      <c r="Q121" s="23" t="str">
        <f aca="false">IF(COUNTA($A121:$J121)=0,"",$L121*Settings!$B$8)</f>
        <v/>
      </c>
      <c r="R121" s="23" t="str">
        <f aca="false">IF(COUNTA($A121:$J121)=0,"",($P121+$Q121)*Settings!$B$9)</f>
        <v/>
      </c>
      <c r="S121" s="23" t="str">
        <f aca="false">IF(COUNTA($A121:$J121)=0,"",$C121+$J121+SUM($M121:$R121))</f>
        <v/>
      </c>
      <c r="T121" s="23" t="str">
        <f aca="false">IF(COUNTA($A121:$J121)=0,"",$L121-$S121)</f>
        <v/>
      </c>
      <c r="U121" s="24" t="str">
        <f aca="false">IF(COUNTA($A121:$J121)=0,"",IF($L121=0,0,$T121/$L121))</f>
        <v/>
      </c>
      <c r="V121" s="24" t="str">
        <f aca="false">IF(COUNTA($A121:$J121)=0,"",IF($D121=0,0,$E121/$D121))</f>
        <v/>
      </c>
      <c r="W121" s="24" t="str">
        <f aca="false">IF(COUNTA($A121:$J121)=0,"",IF($F121=0,0,$G121/$F121))</f>
        <v/>
      </c>
      <c r="X121" s="24" t="str">
        <f aca="false">IF(COUNTA($A121:$J121)=0,"",IF($F121=0,0,$H121/$F121))</f>
        <v/>
      </c>
      <c r="Y121" s="25" t="str">
        <f aca="false">IF(COUNTA($A121:$J121)=0,"",IF($C121=0,0,$L121/$C121))</f>
        <v/>
      </c>
      <c r="Z121" s="23" t="str">
        <f aca="false">IF(COUNTA($A121:$J121)=0,"",IF($G121=0,0,$C121/$G121))</f>
        <v/>
      </c>
      <c r="AA121" s="23" t="str">
        <f aca="false">IF(COUNTA($A121:$J121)=0,"",IF($G121=0,0,$T121/$G121))</f>
        <v/>
      </c>
      <c r="AB121" s="9" t="str">
        <f aca="false">IF(COUNTA($A121:$J121)=0,"",IF($B121="","Pick a product",IF($E121&gt;$D121,"Confirmed &gt; received",IF($F121&gt;$E121,"Dispatched &gt; confirmed",IF($G121+$H121&gt;$F121,"Delivered + returned &gt; dispatched","OK")))))</f>
        <v/>
      </c>
    </row>
    <row r="122" customFormat="false" ht="15" hidden="false" customHeight="false" outlineLevel="0" collapsed="false">
      <c r="A122" s="20"/>
      <c r="B122" s="14"/>
      <c r="C122" s="15"/>
      <c r="D122" s="21"/>
      <c r="E122" s="21"/>
      <c r="F122" s="21"/>
      <c r="G122" s="21"/>
      <c r="H122" s="21"/>
      <c r="I122" s="15"/>
      <c r="J122" s="15"/>
      <c r="K122" s="22" t="str">
        <f aca="false">IF(COUNTA($A122:$J122)=0,"",IF($I122&lt;&gt;"",$I122,IFERROR(INDEX(Settings!$B$14:$B$28,MATCH($B122,Settings!$A$14:$A$28,0)),0)))</f>
        <v/>
      </c>
      <c r="L122" s="23" t="str">
        <f aca="false">IF(COUNTA($A122:$J122)=0,"",$G122*($K122+IFERROR(INDEX(Settings!$C$14:$C$28,MATCH($B122,Settings!$A$14:$A$28,0)),0)))</f>
        <v/>
      </c>
      <c r="M122" s="23" t="str">
        <f aca="false">IF(COUNTA($A122:$J122)=0,"",($G122+$H122*Settings!$B$10)*IFERROR(INDEX(Settings!$D$14:$D$28,MATCH($B122,Settings!$A$14:$A$28,0)),0))</f>
        <v/>
      </c>
      <c r="N122" s="23" t="str">
        <f aca="false">IF(COUNTA($A122:$J122)=0,"",$F122*IFERROR(INDEX(Settings!$E$14:$E$28,MATCH($B122,Settings!$A$14:$A$28,0)),0))</f>
        <v/>
      </c>
      <c r="O122" s="23" t="str">
        <f aca="false">IF(COUNTA($A122:$J122)=0,"",$D122*Settings!$B$5)</f>
        <v/>
      </c>
      <c r="P122" s="23" t="str">
        <f aca="false">IF(COUNTA($A122:$J122)=0,"",$G122*Settings!$B$6+$H122*Settings!$B$7)</f>
        <v/>
      </c>
      <c r="Q122" s="23" t="str">
        <f aca="false">IF(COUNTA($A122:$J122)=0,"",$L122*Settings!$B$8)</f>
        <v/>
      </c>
      <c r="R122" s="23" t="str">
        <f aca="false">IF(COUNTA($A122:$J122)=0,"",($P122+$Q122)*Settings!$B$9)</f>
        <v/>
      </c>
      <c r="S122" s="23" t="str">
        <f aca="false">IF(COUNTA($A122:$J122)=0,"",$C122+$J122+SUM($M122:$R122))</f>
        <v/>
      </c>
      <c r="T122" s="23" t="str">
        <f aca="false">IF(COUNTA($A122:$J122)=0,"",$L122-$S122)</f>
        <v/>
      </c>
      <c r="U122" s="24" t="str">
        <f aca="false">IF(COUNTA($A122:$J122)=0,"",IF($L122=0,0,$T122/$L122))</f>
        <v/>
      </c>
      <c r="V122" s="24" t="str">
        <f aca="false">IF(COUNTA($A122:$J122)=0,"",IF($D122=0,0,$E122/$D122))</f>
        <v/>
      </c>
      <c r="W122" s="24" t="str">
        <f aca="false">IF(COUNTA($A122:$J122)=0,"",IF($F122=0,0,$G122/$F122))</f>
        <v/>
      </c>
      <c r="X122" s="24" t="str">
        <f aca="false">IF(COUNTA($A122:$J122)=0,"",IF($F122=0,0,$H122/$F122))</f>
        <v/>
      </c>
      <c r="Y122" s="25" t="str">
        <f aca="false">IF(COUNTA($A122:$J122)=0,"",IF($C122=0,0,$L122/$C122))</f>
        <v/>
      </c>
      <c r="Z122" s="23" t="str">
        <f aca="false">IF(COUNTA($A122:$J122)=0,"",IF($G122=0,0,$C122/$G122))</f>
        <v/>
      </c>
      <c r="AA122" s="23" t="str">
        <f aca="false">IF(COUNTA($A122:$J122)=0,"",IF($G122=0,0,$T122/$G122))</f>
        <v/>
      </c>
      <c r="AB122" s="9" t="str">
        <f aca="false">IF(COUNTA($A122:$J122)=0,"",IF($B122="","Pick a product",IF($E122&gt;$D122,"Confirmed &gt; received",IF($F122&gt;$E122,"Dispatched &gt; confirmed",IF($G122+$H122&gt;$F122,"Delivered + returned &gt; dispatched","OK")))))</f>
        <v/>
      </c>
    </row>
    <row r="123" customFormat="false" ht="15" hidden="false" customHeight="false" outlineLevel="0" collapsed="false">
      <c r="A123" s="20"/>
      <c r="B123" s="14"/>
      <c r="C123" s="15"/>
      <c r="D123" s="21"/>
      <c r="E123" s="21"/>
      <c r="F123" s="21"/>
      <c r="G123" s="21"/>
      <c r="H123" s="21"/>
      <c r="I123" s="15"/>
      <c r="J123" s="15"/>
      <c r="K123" s="22" t="str">
        <f aca="false">IF(COUNTA($A123:$J123)=0,"",IF($I123&lt;&gt;"",$I123,IFERROR(INDEX(Settings!$B$14:$B$28,MATCH($B123,Settings!$A$14:$A$28,0)),0)))</f>
        <v/>
      </c>
      <c r="L123" s="23" t="str">
        <f aca="false">IF(COUNTA($A123:$J123)=0,"",$G123*($K123+IFERROR(INDEX(Settings!$C$14:$C$28,MATCH($B123,Settings!$A$14:$A$28,0)),0)))</f>
        <v/>
      </c>
      <c r="M123" s="23" t="str">
        <f aca="false">IF(COUNTA($A123:$J123)=0,"",($G123+$H123*Settings!$B$10)*IFERROR(INDEX(Settings!$D$14:$D$28,MATCH($B123,Settings!$A$14:$A$28,0)),0))</f>
        <v/>
      </c>
      <c r="N123" s="23" t="str">
        <f aca="false">IF(COUNTA($A123:$J123)=0,"",$F123*IFERROR(INDEX(Settings!$E$14:$E$28,MATCH($B123,Settings!$A$14:$A$28,0)),0))</f>
        <v/>
      </c>
      <c r="O123" s="23" t="str">
        <f aca="false">IF(COUNTA($A123:$J123)=0,"",$D123*Settings!$B$5)</f>
        <v/>
      </c>
      <c r="P123" s="23" t="str">
        <f aca="false">IF(COUNTA($A123:$J123)=0,"",$G123*Settings!$B$6+$H123*Settings!$B$7)</f>
        <v/>
      </c>
      <c r="Q123" s="23" t="str">
        <f aca="false">IF(COUNTA($A123:$J123)=0,"",$L123*Settings!$B$8)</f>
        <v/>
      </c>
      <c r="R123" s="23" t="str">
        <f aca="false">IF(COUNTA($A123:$J123)=0,"",($P123+$Q123)*Settings!$B$9)</f>
        <v/>
      </c>
      <c r="S123" s="23" t="str">
        <f aca="false">IF(COUNTA($A123:$J123)=0,"",$C123+$J123+SUM($M123:$R123))</f>
        <v/>
      </c>
      <c r="T123" s="23" t="str">
        <f aca="false">IF(COUNTA($A123:$J123)=0,"",$L123-$S123)</f>
        <v/>
      </c>
      <c r="U123" s="24" t="str">
        <f aca="false">IF(COUNTA($A123:$J123)=0,"",IF($L123=0,0,$T123/$L123))</f>
        <v/>
      </c>
      <c r="V123" s="24" t="str">
        <f aca="false">IF(COUNTA($A123:$J123)=0,"",IF($D123=0,0,$E123/$D123))</f>
        <v/>
      </c>
      <c r="W123" s="24" t="str">
        <f aca="false">IF(COUNTA($A123:$J123)=0,"",IF($F123=0,0,$G123/$F123))</f>
        <v/>
      </c>
      <c r="X123" s="24" t="str">
        <f aca="false">IF(COUNTA($A123:$J123)=0,"",IF($F123=0,0,$H123/$F123))</f>
        <v/>
      </c>
      <c r="Y123" s="25" t="str">
        <f aca="false">IF(COUNTA($A123:$J123)=0,"",IF($C123=0,0,$L123/$C123))</f>
        <v/>
      </c>
      <c r="Z123" s="23" t="str">
        <f aca="false">IF(COUNTA($A123:$J123)=0,"",IF($G123=0,0,$C123/$G123))</f>
        <v/>
      </c>
      <c r="AA123" s="23" t="str">
        <f aca="false">IF(COUNTA($A123:$J123)=0,"",IF($G123=0,0,$T123/$G123))</f>
        <v/>
      </c>
      <c r="AB123" s="9" t="str">
        <f aca="false">IF(COUNTA($A123:$J123)=0,"",IF($B123="","Pick a product",IF($E123&gt;$D123,"Confirmed &gt; received",IF($F123&gt;$E123,"Dispatched &gt; confirmed",IF($G123+$H123&gt;$F123,"Delivered + returned &gt; dispatched","OK")))))</f>
        <v/>
      </c>
    </row>
    <row r="124" customFormat="false" ht="15" hidden="false" customHeight="false" outlineLevel="0" collapsed="false">
      <c r="A124" s="20"/>
      <c r="B124" s="14"/>
      <c r="C124" s="15"/>
      <c r="D124" s="21"/>
      <c r="E124" s="21"/>
      <c r="F124" s="21"/>
      <c r="G124" s="21"/>
      <c r="H124" s="21"/>
      <c r="I124" s="15"/>
      <c r="J124" s="15"/>
      <c r="K124" s="22" t="str">
        <f aca="false">IF(COUNTA($A124:$J124)=0,"",IF($I124&lt;&gt;"",$I124,IFERROR(INDEX(Settings!$B$14:$B$28,MATCH($B124,Settings!$A$14:$A$28,0)),0)))</f>
        <v/>
      </c>
      <c r="L124" s="23" t="str">
        <f aca="false">IF(COUNTA($A124:$J124)=0,"",$G124*($K124+IFERROR(INDEX(Settings!$C$14:$C$28,MATCH($B124,Settings!$A$14:$A$28,0)),0)))</f>
        <v/>
      </c>
      <c r="M124" s="23" t="str">
        <f aca="false">IF(COUNTA($A124:$J124)=0,"",($G124+$H124*Settings!$B$10)*IFERROR(INDEX(Settings!$D$14:$D$28,MATCH($B124,Settings!$A$14:$A$28,0)),0))</f>
        <v/>
      </c>
      <c r="N124" s="23" t="str">
        <f aca="false">IF(COUNTA($A124:$J124)=0,"",$F124*IFERROR(INDEX(Settings!$E$14:$E$28,MATCH($B124,Settings!$A$14:$A$28,0)),0))</f>
        <v/>
      </c>
      <c r="O124" s="23" t="str">
        <f aca="false">IF(COUNTA($A124:$J124)=0,"",$D124*Settings!$B$5)</f>
        <v/>
      </c>
      <c r="P124" s="23" t="str">
        <f aca="false">IF(COUNTA($A124:$J124)=0,"",$G124*Settings!$B$6+$H124*Settings!$B$7)</f>
        <v/>
      </c>
      <c r="Q124" s="23" t="str">
        <f aca="false">IF(COUNTA($A124:$J124)=0,"",$L124*Settings!$B$8)</f>
        <v/>
      </c>
      <c r="R124" s="23" t="str">
        <f aca="false">IF(COUNTA($A124:$J124)=0,"",($P124+$Q124)*Settings!$B$9)</f>
        <v/>
      </c>
      <c r="S124" s="23" t="str">
        <f aca="false">IF(COUNTA($A124:$J124)=0,"",$C124+$J124+SUM($M124:$R124))</f>
        <v/>
      </c>
      <c r="T124" s="23" t="str">
        <f aca="false">IF(COUNTA($A124:$J124)=0,"",$L124-$S124)</f>
        <v/>
      </c>
      <c r="U124" s="24" t="str">
        <f aca="false">IF(COUNTA($A124:$J124)=0,"",IF($L124=0,0,$T124/$L124))</f>
        <v/>
      </c>
      <c r="V124" s="24" t="str">
        <f aca="false">IF(COUNTA($A124:$J124)=0,"",IF($D124=0,0,$E124/$D124))</f>
        <v/>
      </c>
      <c r="W124" s="24" t="str">
        <f aca="false">IF(COUNTA($A124:$J124)=0,"",IF($F124=0,0,$G124/$F124))</f>
        <v/>
      </c>
      <c r="X124" s="24" t="str">
        <f aca="false">IF(COUNTA($A124:$J124)=0,"",IF($F124=0,0,$H124/$F124))</f>
        <v/>
      </c>
      <c r="Y124" s="25" t="str">
        <f aca="false">IF(COUNTA($A124:$J124)=0,"",IF($C124=0,0,$L124/$C124))</f>
        <v/>
      </c>
      <c r="Z124" s="23" t="str">
        <f aca="false">IF(COUNTA($A124:$J124)=0,"",IF($G124=0,0,$C124/$G124))</f>
        <v/>
      </c>
      <c r="AA124" s="23" t="str">
        <f aca="false">IF(COUNTA($A124:$J124)=0,"",IF($G124=0,0,$T124/$G124))</f>
        <v/>
      </c>
      <c r="AB124" s="9" t="str">
        <f aca="false">IF(COUNTA($A124:$J124)=0,"",IF($B124="","Pick a product",IF($E124&gt;$D124,"Confirmed &gt; received",IF($F124&gt;$E124,"Dispatched &gt; confirmed",IF($G124+$H124&gt;$F124,"Delivered + returned &gt; dispatched","OK")))))</f>
        <v/>
      </c>
    </row>
    <row r="125" customFormat="false" ht="15" hidden="false" customHeight="false" outlineLevel="0" collapsed="false">
      <c r="A125" s="20"/>
      <c r="B125" s="14"/>
      <c r="C125" s="15"/>
      <c r="D125" s="21"/>
      <c r="E125" s="21"/>
      <c r="F125" s="21"/>
      <c r="G125" s="21"/>
      <c r="H125" s="21"/>
      <c r="I125" s="15"/>
      <c r="J125" s="15"/>
      <c r="K125" s="22" t="str">
        <f aca="false">IF(COUNTA($A125:$J125)=0,"",IF($I125&lt;&gt;"",$I125,IFERROR(INDEX(Settings!$B$14:$B$28,MATCH($B125,Settings!$A$14:$A$28,0)),0)))</f>
        <v/>
      </c>
      <c r="L125" s="23" t="str">
        <f aca="false">IF(COUNTA($A125:$J125)=0,"",$G125*($K125+IFERROR(INDEX(Settings!$C$14:$C$28,MATCH($B125,Settings!$A$14:$A$28,0)),0)))</f>
        <v/>
      </c>
      <c r="M125" s="23" t="str">
        <f aca="false">IF(COUNTA($A125:$J125)=0,"",($G125+$H125*Settings!$B$10)*IFERROR(INDEX(Settings!$D$14:$D$28,MATCH($B125,Settings!$A$14:$A$28,0)),0))</f>
        <v/>
      </c>
      <c r="N125" s="23" t="str">
        <f aca="false">IF(COUNTA($A125:$J125)=0,"",$F125*IFERROR(INDEX(Settings!$E$14:$E$28,MATCH($B125,Settings!$A$14:$A$28,0)),0))</f>
        <v/>
      </c>
      <c r="O125" s="23" t="str">
        <f aca="false">IF(COUNTA($A125:$J125)=0,"",$D125*Settings!$B$5)</f>
        <v/>
      </c>
      <c r="P125" s="23" t="str">
        <f aca="false">IF(COUNTA($A125:$J125)=0,"",$G125*Settings!$B$6+$H125*Settings!$B$7)</f>
        <v/>
      </c>
      <c r="Q125" s="23" t="str">
        <f aca="false">IF(COUNTA($A125:$J125)=0,"",$L125*Settings!$B$8)</f>
        <v/>
      </c>
      <c r="R125" s="23" t="str">
        <f aca="false">IF(COUNTA($A125:$J125)=0,"",($P125+$Q125)*Settings!$B$9)</f>
        <v/>
      </c>
      <c r="S125" s="23" t="str">
        <f aca="false">IF(COUNTA($A125:$J125)=0,"",$C125+$J125+SUM($M125:$R125))</f>
        <v/>
      </c>
      <c r="T125" s="23" t="str">
        <f aca="false">IF(COUNTA($A125:$J125)=0,"",$L125-$S125)</f>
        <v/>
      </c>
      <c r="U125" s="24" t="str">
        <f aca="false">IF(COUNTA($A125:$J125)=0,"",IF($L125=0,0,$T125/$L125))</f>
        <v/>
      </c>
      <c r="V125" s="24" t="str">
        <f aca="false">IF(COUNTA($A125:$J125)=0,"",IF($D125=0,0,$E125/$D125))</f>
        <v/>
      </c>
      <c r="W125" s="24" t="str">
        <f aca="false">IF(COUNTA($A125:$J125)=0,"",IF($F125=0,0,$G125/$F125))</f>
        <v/>
      </c>
      <c r="X125" s="24" t="str">
        <f aca="false">IF(COUNTA($A125:$J125)=0,"",IF($F125=0,0,$H125/$F125))</f>
        <v/>
      </c>
      <c r="Y125" s="25" t="str">
        <f aca="false">IF(COUNTA($A125:$J125)=0,"",IF($C125=0,0,$L125/$C125))</f>
        <v/>
      </c>
      <c r="Z125" s="23" t="str">
        <f aca="false">IF(COUNTA($A125:$J125)=0,"",IF($G125=0,0,$C125/$G125))</f>
        <v/>
      </c>
      <c r="AA125" s="23" t="str">
        <f aca="false">IF(COUNTA($A125:$J125)=0,"",IF($G125=0,0,$T125/$G125))</f>
        <v/>
      </c>
      <c r="AB125" s="9" t="str">
        <f aca="false">IF(COUNTA($A125:$J125)=0,"",IF($B125="","Pick a product",IF($E125&gt;$D125,"Confirmed &gt; received",IF($F125&gt;$E125,"Dispatched &gt; confirmed",IF($G125+$H125&gt;$F125,"Delivered + returned &gt; dispatched","OK")))))</f>
        <v/>
      </c>
    </row>
    <row r="126" customFormat="false" ht="15" hidden="false" customHeight="false" outlineLevel="0" collapsed="false">
      <c r="A126" s="20"/>
      <c r="B126" s="14"/>
      <c r="C126" s="15"/>
      <c r="D126" s="21"/>
      <c r="E126" s="21"/>
      <c r="F126" s="21"/>
      <c r="G126" s="21"/>
      <c r="H126" s="21"/>
      <c r="I126" s="15"/>
      <c r="J126" s="15"/>
      <c r="K126" s="22" t="str">
        <f aca="false">IF(COUNTA($A126:$J126)=0,"",IF($I126&lt;&gt;"",$I126,IFERROR(INDEX(Settings!$B$14:$B$28,MATCH($B126,Settings!$A$14:$A$28,0)),0)))</f>
        <v/>
      </c>
      <c r="L126" s="23" t="str">
        <f aca="false">IF(COUNTA($A126:$J126)=0,"",$G126*($K126+IFERROR(INDEX(Settings!$C$14:$C$28,MATCH($B126,Settings!$A$14:$A$28,0)),0)))</f>
        <v/>
      </c>
      <c r="M126" s="23" t="str">
        <f aca="false">IF(COUNTA($A126:$J126)=0,"",($G126+$H126*Settings!$B$10)*IFERROR(INDEX(Settings!$D$14:$D$28,MATCH($B126,Settings!$A$14:$A$28,0)),0))</f>
        <v/>
      </c>
      <c r="N126" s="23" t="str">
        <f aca="false">IF(COUNTA($A126:$J126)=0,"",$F126*IFERROR(INDEX(Settings!$E$14:$E$28,MATCH($B126,Settings!$A$14:$A$28,0)),0))</f>
        <v/>
      </c>
      <c r="O126" s="23" t="str">
        <f aca="false">IF(COUNTA($A126:$J126)=0,"",$D126*Settings!$B$5)</f>
        <v/>
      </c>
      <c r="P126" s="23" t="str">
        <f aca="false">IF(COUNTA($A126:$J126)=0,"",$G126*Settings!$B$6+$H126*Settings!$B$7)</f>
        <v/>
      </c>
      <c r="Q126" s="23" t="str">
        <f aca="false">IF(COUNTA($A126:$J126)=0,"",$L126*Settings!$B$8)</f>
        <v/>
      </c>
      <c r="R126" s="23" t="str">
        <f aca="false">IF(COUNTA($A126:$J126)=0,"",($P126+$Q126)*Settings!$B$9)</f>
        <v/>
      </c>
      <c r="S126" s="23" t="str">
        <f aca="false">IF(COUNTA($A126:$J126)=0,"",$C126+$J126+SUM($M126:$R126))</f>
        <v/>
      </c>
      <c r="T126" s="23" t="str">
        <f aca="false">IF(COUNTA($A126:$J126)=0,"",$L126-$S126)</f>
        <v/>
      </c>
      <c r="U126" s="24" t="str">
        <f aca="false">IF(COUNTA($A126:$J126)=0,"",IF($L126=0,0,$T126/$L126))</f>
        <v/>
      </c>
      <c r="V126" s="24" t="str">
        <f aca="false">IF(COUNTA($A126:$J126)=0,"",IF($D126=0,0,$E126/$D126))</f>
        <v/>
      </c>
      <c r="W126" s="24" t="str">
        <f aca="false">IF(COUNTA($A126:$J126)=0,"",IF($F126=0,0,$G126/$F126))</f>
        <v/>
      </c>
      <c r="X126" s="24" t="str">
        <f aca="false">IF(COUNTA($A126:$J126)=0,"",IF($F126=0,0,$H126/$F126))</f>
        <v/>
      </c>
      <c r="Y126" s="25" t="str">
        <f aca="false">IF(COUNTA($A126:$J126)=0,"",IF($C126=0,0,$L126/$C126))</f>
        <v/>
      </c>
      <c r="Z126" s="23" t="str">
        <f aca="false">IF(COUNTA($A126:$J126)=0,"",IF($G126=0,0,$C126/$G126))</f>
        <v/>
      </c>
      <c r="AA126" s="23" t="str">
        <f aca="false">IF(COUNTA($A126:$J126)=0,"",IF($G126=0,0,$T126/$G126))</f>
        <v/>
      </c>
      <c r="AB126" s="9" t="str">
        <f aca="false">IF(COUNTA($A126:$J126)=0,"",IF($B126="","Pick a product",IF($E126&gt;$D126,"Confirmed &gt; received",IF($F126&gt;$E126,"Dispatched &gt; confirmed",IF($G126+$H126&gt;$F126,"Delivered + returned &gt; dispatched","OK")))))</f>
        <v/>
      </c>
    </row>
    <row r="127" customFormat="false" ht="15" hidden="false" customHeight="false" outlineLevel="0" collapsed="false">
      <c r="A127" s="20"/>
      <c r="B127" s="14"/>
      <c r="C127" s="15"/>
      <c r="D127" s="21"/>
      <c r="E127" s="21"/>
      <c r="F127" s="21"/>
      <c r="G127" s="21"/>
      <c r="H127" s="21"/>
      <c r="I127" s="15"/>
      <c r="J127" s="15"/>
      <c r="K127" s="22" t="str">
        <f aca="false">IF(COUNTA($A127:$J127)=0,"",IF($I127&lt;&gt;"",$I127,IFERROR(INDEX(Settings!$B$14:$B$28,MATCH($B127,Settings!$A$14:$A$28,0)),0)))</f>
        <v/>
      </c>
      <c r="L127" s="23" t="str">
        <f aca="false">IF(COUNTA($A127:$J127)=0,"",$G127*($K127+IFERROR(INDEX(Settings!$C$14:$C$28,MATCH($B127,Settings!$A$14:$A$28,0)),0)))</f>
        <v/>
      </c>
      <c r="M127" s="23" t="str">
        <f aca="false">IF(COUNTA($A127:$J127)=0,"",($G127+$H127*Settings!$B$10)*IFERROR(INDEX(Settings!$D$14:$D$28,MATCH($B127,Settings!$A$14:$A$28,0)),0))</f>
        <v/>
      </c>
      <c r="N127" s="23" t="str">
        <f aca="false">IF(COUNTA($A127:$J127)=0,"",$F127*IFERROR(INDEX(Settings!$E$14:$E$28,MATCH($B127,Settings!$A$14:$A$28,0)),0))</f>
        <v/>
      </c>
      <c r="O127" s="23" t="str">
        <f aca="false">IF(COUNTA($A127:$J127)=0,"",$D127*Settings!$B$5)</f>
        <v/>
      </c>
      <c r="P127" s="23" t="str">
        <f aca="false">IF(COUNTA($A127:$J127)=0,"",$G127*Settings!$B$6+$H127*Settings!$B$7)</f>
        <v/>
      </c>
      <c r="Q127" s="23" t="str">
        <f aca="false">IF(COUNTA($A127:$J127)=0,"",$L127*Settings!$B$8)</f>
        <v/>
      </c>
      <c r="R127" s="23" t="str">
        <f aca="false">IF(COUNTA($A127:$J127)=0,"",($P127+$Q127)*Settings!$B$9)</f>
        <v/>
      </c>
      <c r="S127" s="23" t="str">
        <f aca="false">IF(COUNTA($A127:$J127)=0,"",$C127+$J127+SUM($M127:$R127))</f>
        <v/>
      </c>
      <c r="T127" s="23" t="str">
        <f aca="false">IF(COUNTA($A127:$J127)=0,"",$L127-$S127)</f>
        <v/>
      </c>
      <c r="U127" s="24" t="str">
        <f aca="false">IF(COUNTA($A127:$J127)=0,"",IF($L127=0,0,$T127/$L127))</f>
        <v/>
      </c>
      <c r="V127" s="24" t="str">
        <f aca="false">IF(COUNTA($A127:$J127)=0,"",IF($D127=0,0,$E127/$D127))</f>
        <v/>
      </c>
      <c r="W127" s="24" t="str">
        <f aca="false">IF(COUNTA($A127:$J127)=0,"",IF($F127=0,0,$G127/$F127))</f>
        <v/>
      </c>
      <c r="X127" s="24" t="str">
        <f aca="false">IF(COUNTA($A127:$J127)=0,"",IF($F127=0,0,$H127/$F127))</f>
        <v/>
      </c>
      <c r="Y127" s="25" t="str">
        <f aca="false">IF(COUNTA($A127:$J127)=0,"",IF($C127=0,0,$L127/$C127))</f>
        <v/>
      </c>
      <c r="Z127" s="23" t="str">
        <f aca="false">IF(COUNTA($A127:$J127)=0,"",IF($G127=0,0,$C127/$G127))</f>
        <v/>
      </c>
      <c r="AA127" s="23" t="str">
        <f aca="false">IF(COUNTA($A127:$J127)=0,"",IF($G127=0,0,$T127/$G127))</f>
        <v/>
      </c>
      <c r="AB127" s="9" t="str">
        <f aca="false">IF(COUNTA($A127:$J127)=0,"",IF($B127="","Pick a product",IF($E127&gt;$D127,"Confirmed &gt; received",IF($F127&gt;$E127,"Dispatched &gt; confirmed",IF($G127+$H127&gt;$F127,"Delivered + returned &gt; dispatched","OK")))))</f>
        <v/>
      </c>
    </row>
    <row r="128" customFormat="false" ht="15" hidden="false" customHeight="false" outlineLevel="0" collapsed="false">
      <c r="A128" s="20"/>
      <c r="B128" s="14"/>
      <c r="C128" s="15"/>
      <c r="D128" s="21"/>
      <c r="E128" s="21"/>
      <c r="F128" s="21"/>
      <c r="G128" s="21"/>
      <c r="H128" s="21"/>
      <c r="I128" s="15"/>
      <c r="J128" s="15"/>
      <c r="K128" s="22" t="str">
        <f aca="false">IF(COUNTA($A128:$J128)=0,"",IF($I128&lt;&gt;"",$I128,IFERROR(INDEX(Settings!$B$14:$B$28,MATCH($B128,Settings!$A$14:$A$28,0)),0)))</f>
        <v/>
      </c>
      <c r="L128" s="23" t="str">
        <f aca="false">IF(COUNTA($A128:$J128)=0,"",$G128*($K128+IFERROR(INDEX(Settings!$C$14:$C$28,MATCH($B128,Settings!$A$14:$A$28,0)),0)))</f>
        <v/>
      </c>
      <c r="M128" s="23" t="str">
        <f aca="false">IF(COUNTA($A128:$J128)=0,"",($G128+$H128*Settings!$B$10)*IFERROR(INDEX(Settings!$D$14:$D$28,MATCH($B128,Settings!$A$14:$A$28,0)),0))</f>
        <v/>
      </c>
      <c r="N128" s="23" t="str">
        <f aca="false">IF(COUNTA($A128:$J128)=0,"",$F128*IFERROR(INDEX(Settings!$E$14:$E$28,MATCH($B128,Settings!$A$14:$A$28,0)),0))</f>
        <v/>
      </c>
      <c r="O128" s="23" t="str">
        <f aca="false">IF(COUNTA($A128:$J128)=0,"",$D128*Settings!$B$5)</f>
        <v/>
      </c>
      <c r="P128" s="23" t="str">
        <f aca="false">IF(COUNTA($A128:$J128)=0,"",$G128*Settings!$B$6+$H128*Settings!$B$7)</f>
        <v/>
      </c>
      <c r="Q128" s="23" t="str">
        <f aca="false">IF(COUNTA($A128:$J128)=0,"",$L128*Settings!$B$8)</f>
        <v/>
      </c>
      <c r="R128" s="23" t="str">
        <f aca="false">IF(COUNTA($A128:$J128)=0,"",($P128+$Q128)*Settings!$B$9)</f>
        <v/>
      </c>
      <c r="S128" s="23" t="str">
        <f aca="false">IF(COUNTA($A128:$J128)=0,"",$C128+$J128+SUM($M128:$R128))</f>
        <v/>
      </c>
      <c r="T128" s="23" t="str">
        <f aca="false">IF(COUNTA($A128:$J128)=0,"",$L128-$S128)</f>
        <v/>
      </c>
      <c r="U128" s="24" t="str">
        <f aca="false">IF(COUNTA($A128:$J128)=0,"",IF($L128=0,0,$T128/$L128))</f>
        <v/>
      </c>
      <c r="V128" s="24" t="str">
        <f aca="false">IF(COUNTA($A128:$J128)=0,"",IF($D128=0,0,$E128/$D128))</f>
        <v/>
      </c>
      <c r="W128" s="24" t="str">
        <f aca="false">IF(COUNTA($A128:$J128)=0,"",IF($F128=0,0,$G128/$F128))</f>
        <v/>
      </c>
      <c r="X128" s="24" t="str">
        <f aca="false">IF(COUNTA($A128:$J128)=0,"",IF($F128=0,0,$H128/$F128))</f>
        <v/>
      </c>
      <c r="Y128" s="25" t="str">
        <f aca="false">IF(COUNTA($A128:$J128)=0,"",IF($C128=0,0,$L128/$C128))</f>
        <v/>
      </c>
      <c r="Z128" s="23" t="str">
        <f aca="false">IF(COUNTA($A128:$J128)=0,"",IF($G128=0,0,$C128/$G128))</f>
        <v/>
      </c>
      <c r="AA128" s="23" t="str">
        <f aca="false">IF(COUNTA($A128:$J128)=0,"",IF($G128=0,0,$T128/$G128))</f>
        <v/>
      </c>
      <c r="AB128" s="9" t="str">
        <f aca="false">IF(COUNTA($A128:$J128)=0,"",IF($B128="","Pick a product",IF($E128&gt;$D128,"Confirmed &gt; received",IF($F128&gt;$E128,"Dispatched &gt; confirmed",IF($G128+$H128&gt;$F128,"Delivered + returned &gt; dispatched","OK")))))</f>
        <v/>
      </c>
    </row>
    <row r="129" customFormat="false" ht="15" hidden="false" customHeight="false" outlineLevel="0" collapsed="false">
      <c r="A129" s="20"/>
      <c r="B129" s="14"/>
      <c r="C129" s="15"/>
      <c r="D129" s="21"/>
      <c r="E129" s="21"/>
      <c r="F129" s="21"/>
      <c r="G129" s="21"/>
      <c r="H129" s="21"/>
      <c r="I129" s="15"/>
      <c r="J129" s="15"/>
      <c r="K129" s="22" t="str">
        <f aca="false">IF(COUNTA($A129:$J129)=0,"",IF($I129&lt;&gt;"",$I129,IFERROR(INDEX(Settings!$B$14:$B$28,MATCH($B129,Settings!$A$14:$A$28,0)),0)))</f>
        <v/>
      </c>
      <c r="L129" s="23" t="str">
        <f aca="false">IF(COUNTA($A129:$J129)=0,"",$G129*($K129+IFERROR(INDEX(Settings!$C$14:$C$28,MATCH($B129,Settings!$A$14:$A$28,0)),0)))</f>
        <v/>
      </c>
      <c r="M129" s="23" t="str">
        <f aca="false">IF(COUNTA($A129:$J129)=0,"",($G129+$H129*Settings!$B$10)*IFERROR(INDEX(Settings!$D$14:$D$28,MATCH($B129,Settings!$A$14:$A$28,0)),0))</f>
        <v/>
      </c>
      <c r="N129" s="23" t="str">
        <f aca="false">IF(COUNTA($A129:$J129)=0,"",$F129*IFERROR(INDEX(Settings!$E$14:$E$28,MATCH($B129,Settings!$A$14:$A$28,0)),0))</f>
        <v/>
      </c>
      <c r="O129" s="23" t="str">
        <f aca="false">IF(COUNTA($A129:$J129)=0,"",$D129*Settings!$B$5)</f>
        <v/>
      </c>
      <c r="P129" s="23" t="str">
        <f aca="false">IF(COUNTA($A129:$J129)=0,"",$G129*Settings!$B$6+$H129*Settings!$B$7)</f>
        <v/>
      </c>
      <c r="Q129" s="23" t="str">
        <f aca="false">IF(COUNTA($A129:$J129)=0,"",$L129*Settings!$B$8)</f>
        <v/>
      </c>
      <c r="R129" s="23" t="str">
        <f aca="false">IF(COUNTA($A129:$J129)=0,"",($P129+$Q129)*Settings!$B$9)</f>
        <v/>
      </c>
      <c r="S129" s="23" t="str">
        <f aca="false">IF(COUNTA($A129:$J129)=0,"",$C129+$J129+SUM($M129:$R129))</f>
        <v/>
      </c>
      <c r="T129" s="23" t="str">
        <f aca="false">IF(COUNTA($A129:$J129)=0,"",$L129-$S129)</f>
        <v/>
      </c>
      <c r="U129" s="24" t="str">
        <f aca="false">IF(COUNTA($A129:$J129)=0,"",IF($L129=0,0,$T129/$L129))</f>
        <v/>
      </c>
      <c r="V129" s="24" t="str">
        <f aca="false">IF(COUNTA($A129:$J129)=0,"",IF($D129=0,0,$E129/$D129))</f>
        <v/>
      </c>
      <c r="W129" s="24" t="str">
        <f aca="false">IF(COUNTA($A129:$J129)=0,"",IF($F129=0,0,$G129/$F129))</f>
        <v/>
      </c>
      <c r="X129" s="24" t="str">
        <f aca="false">IF(COUNTA($A129:$J129)=0,"",IF($F129=0,0,$H129/$F129))</f>
        <v/>
      </c>
      <c r="Y129" s="25" t="str">
        <f aca="false">IF(COUNTA($A129:$J129)=0,"",IF($C129=0,0,$L129/$C129))</f>
        <v/>
      </c>
      <c r="Z129" s="23" t="str">
        <f aca="false">IF(COUNTA($A129:$J129)=0,"",IF($G129=0,0,$C129/$G129))</f>
        <v/>
      </c>
      <c r="AA129" s="23" t="str">
        <f aca="false">IF(COUNTA($A129:$J129)=0,"",IF($G129=0,0,$T129/$G129))</f>
        <v/>
      </c>
      <c r="AB129" s="9" t="str">
        <f aca="false">IF(COUNTA($A129:$J129)=0,"",IF($B129="","Pick a product",IF($E129&gt;$D129,"Confirmed &gt; received",IF($F129&gt;$E129,"Dispatched &gt; confirmed",IF($G129+$H129&gt;$F129,"Delivered + returned &gt; dispatched","OK")))))</f>
        <v/>
      </c>
    </row>
    <row r="130" customFormat="false" ht="15" hidden="false" customHeight="false" outlineLevel="0" collapsed="false">
      <c r="A130" s="20"/>
      <c r="B130" s="14"/>
      <c r="C130" s="15"/>
      <c r="D130" s="21"/>
      <c r="E130" s="21"/>
      <c r="F130" s="21"/>
      <c r="G130" s="21"/>
      <c r="H130" s="21"/>
      <c r="I130" s="15"/>
      <c r="J130" s="15"/>
      <c r="K130" s="22" t="str">
        <f aca="false">IF(COUNTA($A130:$J130)=0,"",IF($I130&lt;&gt;"",$I130,IFERROR(INDEX(Settings!$B$14:$B$28,MATCH($B130,Settings!$A$14:$A$28,0)),0)))</f>
        <v/>
      </c>
      <c r="L130" s="23" t="str">
        <f aca="false">IF(COUNTA($A130:$J130)=0,"",$G130*($K130+IFERROR(INDEX(Settings!$C$14:$C$28,MATCH($B130,Settings!$A$14:$A$28,0)),0)))</f>
        <v/>
      </c>
      <c r="M130" s="23" t="str">
        <f aca="false">IF(COUNTA($A130:$J130)=0,"",($G130+$H130*Settings!$B$10)*IFERROR(INDEX(Settings!$D$14:$D$28,MATCH($B130,Settings!$A$14:$A$28,0)),0))</f>
        <v/>
      </c>
      <c r="N130" s="23" t="str">
        <f aca="false">IF(COUNTA($A130:$J130)=0,"",$F130*IFERROR(INDEX(Settings!$E$14:$E$28,MATCH($B130,Settings!$A$14:$A$28,0)),0))</f>
        <v/>
      </c>
      <c r="O130" s="23" t="str">
        <f aca="false">IF(COUNTA($A130:$J130)=0,"",$D130*Settings!$B$5)</f>
        <v/>
      </c>
      <c r="P130" s="23" t="str">
        <f aca="false">IF(COUNTA($A130:$J130)=0,"",$G130*Settings!$B$6+$H130*Settings!$B$7)</f>
        <v/>
      </c>
      <c r="Q130" s="23" t="str">
        <f aca="false">IF(COUNTA($A130:$J130)=0,"",$L130*Settings!$B$8)</f>
        <v/>
      </c>
      <c r="R130" s="23" t="str">
        <f aca="false">IF(COUNTA($A130:$J130)=0,"",($P130+$Q130)*Settings!$B$9)</f>
        <v/>
      </c>
      <c r="S130" s="23" t="str">
        <f aca="false">IF(COUNTA($A130:$J130)=0,"",$C130+$J130+SUM($M130:$R130))</f>
        <v/>
      </c>
      <c r="T130" s="23" t="str">
        <f aca="false">IF(COUNTA($A130:$J130)=0,"",$L130-$S130)</f>
        <v/>
      </c>
      <c r="U130" s="24" t="str">
        <f aca="false">IF(COUNTA($A130:$J130)=0,"",IF($L130=0,0,$T130/$L130))</f>
        <v/>
      </c>
      <c r="V130" s="24" t="str">
        <f aca="false">IF(COUNTA($A130:$J130)=0,"",IF($D130=0,0,$E130/$D130))</f>
        <v/>
      </c>
      <c r="W130" s="24" t="str">
        <f aca="false">IF(COUNTA($A130:$J130)=0,"",IF($F130=0,0,$G130/$F130))</f>
        <v/>
      </c>
      <c r="X130" s="24" t="str">
        <f aca="false">IF(COUNTA($A130:$J130)=0,"",IF($F130=0,0,$H130/$F130))</f>
        <v/>
      </c>
      <c r="Y130" s="25" t="str">
        <f aca="false">IF(COUNTA($A130:$J130)=0,"",IF($C130=0,0,$L130/$C130))</f>
        <v/>
      </c>
      <c r="Z130" s="23" t="str">
        <f aca="false">IF(COUNTA($A130:$J130)=0,"",IF($G130=0,0,$C130/$G130))</f>
        <v/>
      </c>
      <c r="AA130" s="23" t="str">
        <f aca="false">IF(COUNTA($A130:$J130)=0,"",IF($G130=0,0,$T130/$G130))</f>
        <v/>
      </c>
      <c r="AB130" s="9" t="str">
        <f aca="false">IF(COUNTA($A130:$J130)=0,"",IF($B130="","Pick a product",IF($E130&gt;$D130,"Confirmed &gt; received",IF($F130&gt;$E130,"Dispatched &gt; confirmed",IF($G130+$H130&gt;$F130,"Delivered + returned &gt; dispatched","OK")))))</f>
        <v/>
      </c>
    </row>
    <row r="131" customFormat="false" ht="15" hidden="false" customHeight="false" outlineLevel="0" collapsed="false">
      <c r="A131" s="20"/>
      <c r="B131" s="14"/>
      <c r="C131" s="15"/>
      <c r="D131" s="21"/>
      <c r="E131" s="21"/>
      <c r="F131" s="21"/>
      <c r="G131" s="21"/>
      <c r="H131" s="21"/>
      <c r="I131" s="15"/>
      <c r="J131" s="15"/>
      <c r="K131" s="22" t="str">
        <f aca="false">IF(COUNTA($A131:$J131)=0,"",IF($I131&lt;&gt;"",$I131,IFERROR(INDEX(Settings!$B$14:$B$28,MATCH($B131,Settings!$A$14:$A$28,0)),0)))</f>
        <v/>
      </c>
      <c r="L131" s="23" t="str">
        <f aca="false">IF(COUNTA($A131:$J131)=0,"",$G131*($K131+IFERROR(INDEX(Settings!$C$14:$C$28,MATCH($B131,Settings!$A$14:$A$28,0)),0)))</f>
        <v/>
      </c>
      <c r="M131" s="23" t="str">
        <f aca="false">IF(COUNTA($A131:$J131)=0,"",($G131+$H131*Settings!$B$10)*IFERROR(INDEX(Settings!$D$14:$D$28,MATCH($B131,Settings!$A$14:$A$28,0)),0))</f>
        <v/>
      </c>
      <c r="N131" s="23" t="str">
        <f aca="false">IF(COUNTA($A131:$J131)=0,"",$F131*IFERROR(INDEX(Settings!$E$14:$E$28,MATCH($B131,Settings!$A$14:$A$28,0)),0))</f>
        <v/>
      </c>
      <c r="O131" s="23" t="str">
        <f aca="false">IF(COUNTA($A131:$J131)=0,"",$D131*Settings!$B$5)</f>
        <v/>
      </c>
      <c r="P131" s="23" t="str">
        <f aca="false">IF(COUNTA($A131:$J131)=0,"",$G131*Settings!$B$6+$H131*Settings!$B$7)</f>
        <v/>
      </c>
      <c r="Q131" s="23" t="str">
        <f aca="false">IF(COUNTA($A131:$J131)=0,"",$L131*Settings!$B$8)</f>
        <v/>
      </c>
      <c r="R131" s="23" t="str">
        <f aca="false">IF(COUNTA($A131:$J131)=0,"",($P131+$Q131)*Settings!$B$9)</f>
        <v/>
      </c>
      <c r="S131" s="23" t="str">
        <f aca="false">IF(COUNTA($A131:$J131)=0,"",$C131+$J131+SUM($M131:$R131))</f>
        <v/>
      </c>
      <c r="T131" s="23" t="str">
        <f aca="false">IF(COUNTA($A131:$J131)=0,"",$L131-$S131)</f>
        <v/>
      </c>
      <c r="U131" s="24" t="str">
        <f aca="false">IF(COUNTA($A131:$J131)=0,"",IF($L131=0,0,$T131/$L131))</f>
        <v/>
      </c>
      <c r="V131" s="24" t="str">
        <f aca="false">IF(COUNTA($A131:$J131)=0,"",IF($D131=0,0,$E131/$D131))</f>
        <v/>
      </c>
      <c r="W131" s="24" t="str">
        <f aca="false">IF(COUNTA($A131:$J131)=0,"",IF($F131=0,0,$G131/$F131))</f>
        <v/>
      </c>
      <c r="X131" s="24" t="str">
        <f aca="false">IF(COUNTA($A131:$J131)=0,"",IF($F131=0,0,$H131/$F131))</f>
        <v/>
      </c>
      <c r="Y131" s="25" t="str">
        <f aca="false">IF(COUNTA($A131:$J131)=0,"",IF($C131=0,0,$L131/$C131))</f>
        <v/>
      </c>
      <c r="Z131" s="23" t="str">
        <f aca="false">IF(COUNTA($A131:$J131)=0,"",IF($G131=0,0,$C131/$G131))</f>
        <v/>
      </c>
      <c r="AA131" s="23" t="str">
        <f aca="false">IF(COUNTA($A131:$J131)=0,"",IF($G131=0,0,$T131/$G131))</f>
        <v/>
      </c>
      <c r="AB131" s="9" t="str">
        <f aca="false">IF(COUNTA($A131:$J131)=0,"",IF($B131="","Pick a product",IF($E131&gt;$D131,"Confirmed &gt; received",IF($F131&gt;$E131,"Dispatched &gt; confirmed",IF($G131+$H131&gt;$F131,"Delivered + returned &gt; dispatched","OK")))))</f>
        <v/>
      </c>
    </row>
    <row r="132" customFormat="false" ht="15" hidden="false" customHeight="false" outlineLevel="0" collapsed="false">
      <c r="A132" s="20"/>
      <c r="B132" s="14"/>
      <c r="C132" s="15"/>
      <c r="D132" s="21"/>
      <c r="E132" s="21"/>
      <c r="F132" s="21"/>
      <c r="G132" s="21"/>
      <c r="H132" s="21"/>
      <c r="I132" s="15"/>
      <c r="J132" s="15"/>
      <c r="K132" s="22" t="str">
        <f aca="false">IF(COUNTA($A132:$J132)=0,"",IF($I132&lt;&gt;"",$I132,IFERROR(INDEX(Settings!$B$14:$B$28,MATCH($B132,Settings!$A$14:$A$28,0)),0)))</f>
        <v/>
      </c>
      <c r="L132" s="23" t="str">
        <f aca="false">IF(COUNTA($A132:$J132)=0,"",$G132*($K132+IFERROR(INDEX(Settings!$C$14:$C$28,MATCH($B132,Settings!$A$14:$A$28,0)),0)))</f>
        <v/>
      </c>
      <c r="M132" s="23" t="str">
        <f aca="false">IF(COUNTA($A132:$J132)=0,"",($G132+$H132*Settings!$B$10)*IFERROR(INDEX(Settings!$D$14:$D$28,MATCH($B132,Settings!$A$14:$A$28,0)),0))</f>
        <v/>
      </c>
      <c r="N132" s="23" t="str">
        <f aca="false">IF(COUNTA($A132:$J132)=0,"",$F132*IFERROR(INDEX(Settings!$E$14:$E$28,MATCH($B132,Settings!$A$14:$A$28,0)),0))</f>
        <v/>
      </c>
      <c r="O132" s="23" t="str">
        <f aca="false">IF(COUNTA($A132:$J132)=0,"",$D132*Settings!$B$5)</f>
        <v/>
      </c>
      <c r="P132" s="23" t="str">
        <f aca="false">IF(COUNTA($A132:$J132)=0,"",$G132*Settings!$B$6+$H132*Settings!$B$7)</f>
        <v/>
      </c>
      <c r="Q132" s="23" t="str">
        <f aca="false">IF(COUNTA($A132:$J132)=0,"",$L132*Settings!$B$8)</f>
        <v/>
      </c>
      <c r="R132" s="23" t="str">
        <f aca="false">IF(COUNTA($A132:$J132)=0,"",($P132+$Q132)*Settings!$B$9)</f>
        <v/>
      </c>
      <c r="S132" s="23" t="str">
        <f aca="false">IF(COUNTA($A132:$J132)=0,"",$C132+$J132+SUM($M132:$R132))</f>
        <v/>
      </c>
      <c r="T132" s="23" t="str">
        <f aca="false">IF(COUNTA($A132:$J132)=0,"",$L132-$S132)</f>
        <v/>
      </c>
      <c r="U132" s="24" t="str">
        <f aca="false">IF(COUNTA($A132:$J132)=0,"",IF($L132=0,0,$T132/$L132))</f>
        <v/>
      </c>
      <c r="V132" s="24" t="str">
        <f aca="false">IF(COUNTA($A132:$J132)=0,"",IF($D132=0,0,$E132/$D132))</f>
        <v/>
      </c>
      <c r="W132" s="24" t="str">
        <f aca="false">IF(COUNTA($A132:$J132)=0,"",IF($F132=0,0,$G132/$F132))</f>
        <v/>
      </c>
      <c r="X132" s="24" t="str">
        <f aca="false">IF(COUNTA($A132:$J132)=0,"",IF($F132=0,0,$H132/$F132))</f>
        <v/>
      </c>
      <c r="Y132" s="25" t="str">
        <f aca="false">IF(COUNTA($A132:$J132)=0,"",IF($C132=0,0,$L132/$C132))</f>
        <v/>
      </c>
      <c r="Z132" s="23" t="str">
        <f aca="false">IF(COUNTA($A132:$J132)=0,"",IF($G132=0,0,$C132/$G132))</f>
        <v/>
      </c>
      <c r="AA132" s="23" t="str">
        <f aca="false">IF(COUNTA($A132:$J132)=0,"",IF($G132=0,0,$T132/$G132))</f>
        <v/>
      </c>
      <c r="AB132" s="9" t="str">
        <f aca="false">IF(COUNTA($A132:$J132)=0,"",IF($B132="","Pick a product",IF($E132&gt;$D132,"Confirmed &gt; received",IF($F132&gt;$E132,"Dispatched &gt; confirmed",IF($G132+$H132&gt;$F132,"Delivered + returned &gt; dispatched","OK")))))</f>
        <v/>
      </c>
    </row>
    <row r="133" customFormat="false" ht="15" hidden="false" customHeight="false" outlineLevel="0" collapsed="false">
      <c r="A133" s="20"/>
      <c r="B133" s="14"/>
      <c r="C133" s="15"/>
      <c r="D133" s="21"/>
      <c r="E133" s="21"/>
      <c r="F133" s="21"/>
      <c r="G133" s="21"/>
      <c r="H133" s="21"/>
      <c r="I133" s="15"/>
      <c r="J133" s="15"/>
      <c r="K133" s="22" t="str">
        <f aca="false">IF(COUNTA($A133:$J133)=0,"",IF($I133&lt;&gt;"",$I133,IFERROR(INDEX(Settings!$B$14:$B$28,MATCH($B133,Settings!$A$14:$A$28,0)),0)))</f>
        <v/>
      </c>
      <c r="L133" s="23" t="str">
        <f aca="false">IF(COUNTA($A133:$J133)=0,"",$G133*($K133+IFERROR(INDEX(Settings!$C$14:$C$28,MATCH($B133,Settings!$A$14:$A$28,0)),0)))</f>
        <v/>
      </c>
      <c r="M133" s="23" t="str">
        <f aca="false">IF(COUNTA($A133:$J133)=0,"",($G133+$H133*Settings!$B$10)*IFERROR(INDEX(Settings!$D$14:$D$28,MATCH($B133,Settings!$A$14:$A$28,0)),0))</f>
        <v/>
      </c>
      <c r="N133" s="23" t="str">
        <f aca="false">IF(COUNTA($A133:$J133)=0,"",$F133*IFERROR(INDEX(Settings!$E$14:$E$28,MATCH($B133,Settings!$A$14:$A$28,0)),0))</f>
        <v/>
      </c>
      <c r="O133" s="23" t="str">
        <f aca="false">IF(COUNTA($A133:$J133)=0,"",$D133*Settings!$B$5)</f>
        <v/>
      </c>
      <c r="P133" s="23" t="str">
        <f aca="false">IF(COUNTA($A133:$J133)=0,"",$G133*Settings!$B$6+$H133*Settings!$B$7)</f>
        <v/>
      </c>
      <c r="Q133" s="23" t="str">
        <f aca="false">IF(COUNTA($A133:$J133)=0,"",$L133*Settings!$B$8)</f>
        <v/>
      </c>
      <c r="R133" s="23" t="str">
        <f aca="false">IF(COUNTA($A133:$J133)=0,"",($P133+$Q133)*Settings!$B$9)</f>
        <v/>
      </c>
      <c r="S133" s="23" t="str">
        <f aca="false">IF(COUNTA($A133:$J133)=0,"",$C133+$J133+SUM($M133:$R133))</f>
        <v/>
      </c>
      <c r="T133" s="23" t="str">
        <f aca="false">IF(COUNTA($A133:$J133)=0,"",$L133-$S133)</f>
        <v/>
      </c>
      <c r="U133" s="24" t="str">
        <f aca="false">IF(COUNTA($A133:$J133)=0,"",IF($L133=0,0,$T133/$L133))</f>
        <v/>
      </c>
      <c r="V133" s="24" t="str">
        <f aca="false">IF(COUNTA($A133:$J133)=0,"",IF($D133=0,0,$E133/$D133))</f>
        <v/>
      </c>
      <c r="W133" s="24" t="str">
        <f aca="false">IF(COUNTA($A133:$J133)=0,"",IF($F133=0,0,$G133/$F133))</f>
        <v/>
      </c>
      <c r="X133" s="24" t="str">
        <f aca="false">IF(COUNTA($A133:$J133)=0,"",IF($F133=0,0,$H133/$F133))</f>
        <v/>
      </c>
      <c r="Y133" s="25" t="str">
        <f aca="false">IF(COUNTA($A133:$J133)=0,"",IF($C133=0,0,$L133/$C133))</f>
        <v/>
      </c>
      <c r="Z133" s="23" t="str">
        <f aca="false">IF(COUNTA($A133:$J133)=0,"",IF($G133=0,0,$C133/$G133))</f>
        <v/>
      </c>
      <c r="AA133" s="23" t="str">
        <f aca="false">IF(COUNTA($A133:$J133)=0,"",IF($G133=0,0,$T133/$G133))</f>
        <v/>
      </c>
      <c r="AB133" s="9" t="str">
        <f aca="false">IF(COUNTA($A133:$J133)=0,"",IF($B133="","Pick a product",IF($E133&gt;$D133,"Confirmed &gt; received",IF($F133&gt;$E133,"Dispatched &gt; confirmed",IF($G133+$H133&gt;$F133,"Delivered + returned &gt; dispatched","OK")))))</f>
        <v/>
      </c>
    </row>
    <row r="134" customFormat="false" ht="15" hidden="false" customHeight="false" outlineLevel="0" collapsed="false">
      <c r="A134" s="20"/>
      <c r="B134" s="14"/>
      <c r="C134" s="15"/>
      <c r="D134" s="21"/>
      <c r="E134" s="21"/>
      <c r="F134" s="21"/>
      <c r="G134" s="21"/>
      <c r="H134" s="21"/>
      <c r="I134" s="15"/>
      <c r="J134" s="15"/>
      <c r="K134" s="22" t="str">
        <f aca="false">IF(COUNTA($A134:$J134)=0,"",IF($I134&lt;&gt;"",$I134,IFERROR(INDEX(Settings!$B$14:$B$28,MATCH($B134,Settings!$A$14:$A$28,0)),0)))</f>
        <v/>
      </c>
      <c r="L134" s="23" t="str">
        <f aca="false">IF(COUNTA($A134:$J134)=0,"",$G134*($K134+IFERROR(INDEX(Settings!$C$14:$C$28,MATCH($B134,Settings!$A$14:$A$28,0)),0)))</f>
        <v/>
      </c>
      <c r="M134" s="23" t="str">
        <f aca="false">IF(COUNTA($A134:$J134)=0,"",($G134+$H134*Settings!$B$10)*IFERROR(INDEX(Settings!$D$14:$D$28,MATCH($B134,Settings!$A$14:$A$28,0)),0))</f>
        <v/>
      </c>
      <c r="N134" s="23" t="str">
        <f aca="false">IF(COUNTA($A134:$J134)=0,"",$F134*IFERROR(INDEX(Settings!$E$14:$E$28,MATCH($B134,Settings!$A$14:$A$28,0)),0))</f>
        <v/>
      </c>
      <c r="O134" s="23" t="str">
        <f aca="false">IF(COUNTA($A134:$J134)=0,"",$D134*Settings!$B$5)</f>
        <v/>
      </c>
      <c r="P134" s="23" t="str">
        <f aca="false">IF(COUNTA($A134:$J134)=0,"",$G134*Settings!$B$6+$H134*Settings!$B$7)</f>
        <v/>
      </c>
      <c r="Q134" s="23" t="str">
        <f aca="false">IF(COUNTA($A134:$J134)=0,"",$L134*Settings!$B$8)</f>
        <v/>
      </c>
      <c r="R134" s="23" t="str">
        <f aca="false">IF(COUNTA($A134:$J134)=0,"",($P134+$Q134)*Settings!$B$9)</f>
        <v/>
      </c>
      <c r="S134" s="23" t="str">
        <f aca="false">IF(COUNTA($A134:$J134)=0,"",$C134+$J134+SUM($M134:$R134))</f>
        <v/>
      </c>
      <c r="T134" s="23" t="str">
        <f aca="false">IF(COUNTA($A134:$J134)=0,"",$L134-$S134)</f>
        <v/>
      </c>
      <c r="U134" s="24" t="str">
        <f aca="false">IF(COUNTA($A134:$J134)=0,"",IF($L134=0,0,$T134/$L134))</f>
        <v/>
      </c>
      <c r="V134" s="24" t="str">
        <f aca="false">IF(COUNTA($A134:$J134)=0,"",IF($D134=0,0,$E134/$D134))</f>
        <v/>
      </c>
      <c r="W134" s="24" t="str">
        <f aca="false">IF(COUNTA($A134:$J134)=0,"",IF($F134=0,0,$G134/$F134))</f>
        <v/>
      </c>
      <c r="X134" s="24" t="str">
        <f aca="false">IF(COUNTA($A134:$J134)=0,"",IF($F134=0,0,$H134/$F134))</f>
        <v/>
      </c>
      <c r="Y134" s="25" t="str">
        <f aca="false">IF(COUNTA($A134:$J134)=0,"",IF($C134=0,0,$L134/$C134))</f>
        <v/>
      </c>
      <c r="Z134" s="23" t="str">
        <f aca="false">IF(COUNTA($A134:$J134)=0,"",IF($G134=0,0,$C134/$G134))</f>
        <v/>
      </c>
      <c r="AA134" s="23" t="str">
        <f aca="false">IF(COUNTA($A134:$J134)=0,"",IF($G134=0,0,$T134/$G134))</f>
        <v/>
      </c>
      <c r="AB134" s="9" t="str">
        <f aca="false">IF(COUNTA($A134:$J134)=0,"",IF($B134="","Pick a product",IF($E134&gt;$D134,"Confirmed &gt; received",IF($F134&gt;$E134,"Dispatched &gt; confirmed",IF($G134+$H134&gt;$F134,"Delivered + returned &gt; dispatched","OK")))))</f>
        <v/>
      </c>
    </row>
    <row r="135" customFormat="false" ht="15" hidden="false" customHeight="false" outlineLevel="0" collapsed="false">
      <c r="A135" s="20"/>
      <c r="B135" s="14"/>
      <c r="C135" s="15"/>
      <c r="D135" s="21"/>
      <c r="E135" s="21"/>
      <c r="F135" s="21"/>
      <c r="G135" s="21"/>
      <c r="H135" s="21"/>
      <c r="I135" s="15"/>
      <c r="J135" s="15"/>
      <c r="K135" s="22" t="str">
        <f aca="false">IF(COUNTA($A135:$J135)=0,"",IF($I135&lt;&gt;"",$I135,IFERROR(INDEX(Settings!$B$14:$B$28,MATCH($B135,Settings!$A$14:$A$28,0)),0)))</f>
        <v/>
      </c>
      <c r="L135" s="23" t="str">
        <f aca="false">IF(COUNTA($A135:$J135)=0,"",$G135*($K135+IFERROR(INDEX(Settings!$C$14:$C$28,MATCH($B135,Settings!$A$14:$A$28,0)),0)))</f>
        <v/>
      </c>
      <c r="M135" s="23" t="str">
        <f aca="false">IF(COUNTA($A135:$J135)=0,"",($G135+$H135*Settings!$B$10)*IFERROR(INDEX(Settings!$D$14:$D$28,MATCH($B135,Settings!$A$14:$A$28,0)),0))</f>
        <v/>
      </c>
      <c r="N135" s="23" t="str">
        <f aca="false">IF(COUNTA($A135:$J135)=0,"",$F135*IFERROR(INDEX(Settings!$E$14:$E$28,MATCH($B135,Settings!$A$14:$A$28,0)),0))</f>
        <v/>
      </c>
      <c r="O135" s="23" t="str">
        <f aca="false">IF(COUNTA($A135:$J135)=0,"",$D135*Settings!$B$5)</f>
        <v/>
      </c>
      <c r="P135" s="23" t="str">
        <f aca="false">IF(COUNTA($A135:$J135)=0,"",$G135*Settings!$B$6+$H135*Settings!$B$7)</f>
        <v/>
      </c>
      <c r="Q135" s="23" t="str">
        <f aca="false">IF(COUNTA($A135:$J135)=0,"",$L135*Settings!$B$8)</f>
        <v/>
      </c>
      <c r="R135" s="23" t="str">
        <f aca="false">IF(COUNTA($A135:$J135)=0,"",($P135+$Q135)*Settings!$B$9)</f>
        <v/>
      </c>
      <c r="S135" s="23" t="str">
        <f aca="false">IF(COUNTA($A135:$J135)=0,"",$C135+$J135+SUM($M135:$R135))</f>
        <v/>
      </c>
      <c r="T135" s="23" t="str">
        <f aca="false">IF(COUNTA($A135:$J135)=0,"",$L135-$S135)</f>
        <v/>
      </c>
      <c r="U135" s="24" t="str">
        <f aca="false">IF(COUNTA($A135:$J135)=0,"",IF($L135=0,0,$T135/$L135))</f>
        <v/>
      </c>
      <c r="V135" s="24" t="str">
        <f aca="false">IF(COUNTA($A135:$J135)=0,"",IF($D135=0,0,$E135/$D135))</f>
        <v/>
      </c>
      <c r="W135" s="24" t="str">
        <f aca="false">IF(COUNTA($A135:$J135)=0,"",IF($F135=0,0,$G135/$F135))</f>
        <v/>
      </c>
      <c r="X135" s="24" t="str">
        <f aca="false">IF(COUNTA($A135:$J135)=0,"",IF($F135=0,0,$H135/$F135))</f>
        <v/>
      </c>
      <c r="Y135" s="25" t="str">
        <f aca="false">IF(COUNTA($A135:$J135)=0,"",IF($C135=0,0,$L135/$C135))</f>
        <v/>
      </c>
      <c r="Z135" s="23" t="str">
        <f aca="false">IF(COUNTA($A135:$J135)=0,"",IF($G135=0,0,$C135/$G135))</f>
        <v/>
      </c>
      <c r="AA135" s="23" t="str">
        <f aca="false">IF(COUNTA($A135:$J135)=0,"",IF($G135=0,0,$T135/$G135))</f>
        <v/>
      </c>
      <c r="AB135" s="9" t="str">
        <f aca="false">IF(COUNTA($A135:$J135)=0,"",IF($B135="","Pick a product",IF($E135&gt;$D135,"Confirmed &gt; received",IF($F135&gt;$E135,"Dispatched &gt; confirmed",IF($G135+$H135&gt;$F135,"Delivered + returned &gt; dispatched","OK")))))</f>
        <v/>
      </c>
    </row>
    <row r="136" customFormat="false" ht="15" hidden="false" customHeight="false" outlineLevel="0" collapsed="false">
      <c r="A136" s="20"/>
      <c r="B136" s="14"/>
      <c r="C136" s="15"/>
      <c r="D136" s="21"/>
      <c r="E136" s="21"/>
      <c r="F136" s="21"/>
      <c r="G136" s="21"/>
      <c r="H136" s="21"/>
      <c r="I136" s="15"/>
      <c r="J136" s="15"/>
      <c r="K136" s="22" t="str">
        <f aca="false">IF(COUNTA($A136:$J136)=0,"",IF($I136&lt;&gt;"",$I136,IFERROR(INDEX(Settings!$B$14:$B$28,MATCH($B136,Settings!$A$14:$A$28,0)),0)))</f>
        <v/>
      </c>
      <c r="L136" s="23" t="str">
        <f aca="false">IF(COUNTA($A136:$J136)=0,"",$G136*($K136+IFERROR(INDEX(Settings!$C$14:$C$28,MATCH($B136,Settings!$A$14:$A$28,0)),0)))</f>
        <v/>
      </c>
      <c r="M136" s="23" t="str">
        <f aca="false">IF(COUNTA($A136:$J136)=0,"",($G136+$H136*Settings!$B$10)*IFERROR(INDEX(Settings!$D$14:$D$28,MATCH($B136,Settings!$A$14:$A$28,0)),0))</f>
        <v/>
      </c>
      <c r="N136" s="23" t="str">
        <f aca="false">IF(COUNTA($A136:$J136)=0,"",$F136*IFERROR(INDEX(Settings!$E$14:$E$28,MATCH($B136,Settings!$A$14:$A$28,0)),0))</f>
        <v/>
      </c>
      <c r="O136" s="23" t="str">
        <f aca="false">IF(COUNTA($A136:$J136)=0,"",$D136*Settings!$B$5)</f>
        <v/>
      </c>
      <c r="P136" s="23" t="str">
        <f aca="false">IF(COUNTA($A136:$J136)=0,"",$G136*Settings!$B$6+$H136*Settings!$B$7)</f>
        <v/>
      </c>
      <c r="Q136" s="23" t="str">
        <f aca="false">IF(COUNTA($A136:$J136)=0,"",$L136*Settings!$B$8)</f>
        <v/>
      </c>
      <c r="R136" s="23" t="str">
        <f aca="false">IF(COUNTA($A136:$J136)=0,"",($P136+$Q136)*Settings!$B$9)</f>
        <v/>
      </c>
      <c r="S136" s="23" t="str">
        <f aca="false">IF(COUNTA($A136:$J136)=0,"",$C136+$J136+SUM($M136:$R136))</f>
        <v/>
      </c>
      <c r="T136" s="23" t="str">
        <f aca="false">IF(COUNTA($A136:$J136)=0,"",$L136-$S136)</f>
        <v/>
      </c>
      <c r="U136" s="24" t="str">
        <f aca="false">IF(COUNTA($A136:$J136)=0,"",IF($L136=0,0,$T136/$L136))</f>
        <v/>
      </c>
      <c r="V136" s="24" t="str">
        <f aca="false">IF(COUNTA($A136:$J136)=0,"",IF($D136=0,0,$E136/$D136))</f>
        <v/>
      </c>
      <c r="W136" s="24" t="str">
        <f aca="false">IF(COUNTA($A136:$J136)=0,"",IF($F136=0,0,$G136/$F136))</f>
        <v/>
      </c>
      <c r="X136" s="24" t="str">
        <f aca="false">IF(COUNTA($A136:$J136)=0,"",IF($F136=0,0,$H136/$F136))</f>
        <v/>
      </c>
      <c r="Y136" s="25" t="str">
        <f aca="false">IF(COUNTA($A136:$J136)=0,"",IF($C136=0,0,$L136/$C136))</f>
        <v/>
      </c>
      <c r="Z136" s="23" t="str">
        <f aca="false">IF(COUNTA($A136:$J136)=0,"",IF($G136=0,0,$C136/$G136))</f>
        <v/>
      </c>
      <c r="AA136" s="23" t="str">
        <f aca="false">IF(COUNTA($A136:$J136)=0,"",IF($G136=0,0,$T136/$G136))</f>
        <v/>
      </c>
      <c r="AB136" s="9" t="str">
        <f aca="false">IF(COUNTA($A136:$J136)=0,"",IF($B136="","Pick a product",IF($E136&gt;$D136,"Confirmed &gt; received",IF($F136&gt;$E136,"Dispatched &gt; confirmed",IF($G136+$H136&gt;$F136,"Delivered + returned &gt; dispatched","OK")))))</f>
        <v/>
      </c>
    </row>
    <row r="137" customFormat="false" ht="15" hidden="false" customHeight="false" outlineLevel="0" collapsed="false">
      <c r="A137" s="20"/>
      <c r="B137" s="14"/>
      <c r="C137" s="15"/>
      <c r="D137" s="21"/>
      <c r="E137" s="21"/>
      <c r="F137" s="21"/>
      <c r="G137" s="21"/>
      <c r="H137" s="21"/>
      <c r="I137" s="15"/>
      <c r="J137" s="15"/>
      <c r="K137" s="22" t="str">
        <f aca="false">IF(COUNTA($A137:$J137)=0,"",IF($I137&lt;&gt;"",$I137,IFERROR(INDEX(Settings!$B$14:$B$28,MATCH($B137,Settings!$A$14:$A$28,0)),0)))</f>
        <v/>
      </c>
      <c r="L137" s="23" t="str">
        <f aca="false">IF(COUNTA($A137:$J137)=0,"",$G137*($K137+IFERROR(INDEX(Settings!$C$14:$C$28,MATCH($B137,Settings!$A$14:$A$28,0)),0)))</f>
        <v/>
      </c>
      <c r="M137" s="23" t="str">
        <f aca="false">IF(COUNTA($A137:$J137)=0,"",($G137+$H137*Settings!$B$10)*IFERROR(INDEX(Settings!$D$14:$D$28,MATCH($B137,Settings!$A$14:$A$28,0)),0))</f>
        <v/>
      </c>
      <c r="N137" s="23" t="str">
        <f aca="false">IF(COUNTA($A137:$J137)=0,"",$F137*IFERROR(INDEX(Settings!$E$14:$E$28,MATCH($B137,Settings!$A$14:$A$28,0)),0))</f>
        <v/>
      </c>
      <c r="O137" s="23" t="str">
        <f aca="false">IF(COUNTA($A137:$J137)=0,"",$D137*Settings!$B$5)</f>
        <v/>
      </c>
      <c r="P137" s="23" t="str">
        <f aca="false">IF(COUNTA($A137:$J137)=0,"",$G137*Settings!$B$6+$H137*Settings!$B$7)</f>
        <v/>
      </c>
      <c r="Q137" s="23" t="str">
        <f aca="false">IF(COUNTA($A137:$J137)=0,"",$L137*Settings!$B$8)</f>
        <v/>
      </c>
      <c r="R137" s="23" t="str">
        <f aca="false">IF(COUNTA($A137:$J137)=0,"",($P137+$Q137)*Settings!$B$9)</f>
        <v/>
      </c>
      <c r="S137" s="23" t="str">
        <f aca="false">IF(COUNTA($A137:$J137)=0,"",$C137+$J137+SUM($M137:$R137))</f>
        <v/>
      </c>
      <c r="T137" s="23" t="str">
        <f aca="false">IF(COUNTA($A137:$J137)=0,"",$L137-$S137)</f>
        <v/>
      </c>
      <c r="U137" s="24" t="str">
        <f aca="false">IF(COUNTA($A137:$J137)=0,"",IF($L137=0,0,$T137/$L137))</f>
        <v/>
      </c>
      <c r="V137" s="24" t="str">
        <f aca="false">IF(COUNTA($A137:$J137)=0,"",IF($D137=0,0,$E137/$D137))</f>
        <v/>
      </c>
      <c r="W137" s="24" t="str">
        <f aca="false">IF(COUNTA($A137:$J137)=0,"",IF($F137=0,0,$G137/$F137))</f>
        <v/>
      </c>
      <c r="X137" s="24" t="str">
        <f aca="false">IF(COUNTA($A137:$J137)=0,"",IF($F137=0,0,$H137/$F137))</f>
        <v/>
      </c>
      <c r="Y137" s="25" t="str">
        <f aca="false">IF(COUNTA($A137:$J137)=0,"",IF($C137=0,0,$L137/$C137))</f>
        <v/>
      </c>
      <c r="Z137" s="23" t="str">
        <f aca="false">IF(COUNTA($A137:$J137)=0,"",IF($G137=0,0,$C137/$G137))</f>
        <v/>
      </c>
      <c r="AA137" s="23" t="str">
        <f aca="false">IF(COUNTA($A137:$J137)=0,"",IF($G137=0,0,$T137/$G137))</f>
        <v/>
      </c>
      <c r="AB137" s="9" t="str">
        <f aca="false">IF(COUNTA($A137:$J137)=0,"",IF($B137="","Pick a product",IF($E137&gt;$D137,"Confirmed &gt; received",IF($F137&gt;$E137,"Dispatched &gt; confirmed",IF($G137+$H137&gt;$F137,"Delivered + returned &gt; dispatched","OK")))))</f>
        <v/>
      </c>
    </row>
    <row r="138" customFormat="false" ht="15" hidden="false" customHeight="false" outlineLevel="0" collapsed="false">
      <c r="A138" s="20"/>
      <c r="B138" s="14"/>
      <c r="C138" s="15"/>
      <c r="D138" s="21"/>
      <c r="E138" s="21"/>
      <c r="F138" s="21"/>
      <c r="G138" s="21"/>
      <c r="H138" s="21"/>
      <c r="I138" s="15"/>
      <c r="J138" s="15"/>
      <c r="K138" s="22" t="str">
        <f aca="false">IF(COUNTA($A138:$J138)=0,"",IF($I138&lt;&gt;"",$I138,IFERROR(INDEX(Settings!$B$14:$B$28,MATCH($B138,Settings!$A$14:$A$28,0)),0)))</f>
        <v/>
      </c>
      <c r="L138" s="23" t="str">
        <f aca="false">IF(COUNTA($A138:$J138)=0,"",$G138*($K138+IFERROR(INDEX(Settings!$C$14:$C$28,MATCH($B138,Settings!$A$14:$A$28,0)),0)))</f>
        <v/>
      </c>
      <c r="M138" s="23" t="str">
        <f aca="false">IF(COUNTA($A138:$J138)=0,"",($G138+$H138*Settings!$B$10)*IFERROR(INDEX(Settings!$D$14:$D$28,MATCH($B138,Settings!$A$14:$A$28,0)),0))</f>
        <v/>
      </c>
      <c r="N138" s="23" t="str">
        <f aca="false">IF(COUNTA($A138:$J138)=0,"",$F138*IFERROR(INDEX(Settings!$E$14:$E$28,MATCH($B138,Settings!$A$14:$A$28,0)),0))</f>
        <v/>
      </c>
      <c r="O138" s="23" t="str">
        <f aca="false">IF(COUNTA($A138:$J138)=0,"",$D138*Settings!$B$5)</f>
        <v/>
      </c>
      <c r="P138" s="23" t="str">
        <f aca="false">IF(COUNTA($A138:$J138)=0,"",$G138*Settings!$B$6+$H138*Settings!$B$7)</f>
        <v/>
      </c>
      <c r="Q138" s="23" t="str">
        <f aca="false">IF(COUNTA($A138:$J138)=0,"",$L138*Settings!$B$8)</f>
        <v/>
      </c>
      <c r="R138" s="23" t="str">
        <f aca="false">IF(COUNTA($A138:$J138)=0,"",($P138+$Q138)*Settings!$B$9)</f>
        <v/>
      </c>
      <c r="S138" s="23" t="str">
        <f aca="false">IF(COUNTA($A138:$J138)=0,"",$C138+$J138+SUM($M138:$R138))</f>
        <v/>
      </c>
      <c r="T138" s="23" t="str">
        <f aca="false">IF(COUNTA($A138:$J138)=0,"",$L138-$S138)</f>
        <v/>
      </c>
      <c r="U138" s="24" t="str">
        <f aca="false">IF(COUNTA($A138:$J138)=0,"",IF($L138=0,0,$T138/$L138))</f>
        <v/>
      </c>
      <c r="V138" s="24" t="str">
        <f aca="false">IF(COUNTA($A138:$J138)=0,"",IF($D138=0,0,$E138/$D138))</f>
        <v/>
      </c>
      <c r="W138" s="24" t="str">
        <f aca="false">IF(COUNTA($A138:$J138)=0,"",IF($F138=0,0,$G138/$F138))</f>
        <v/>
      </c>
      <c r="X138" s="24" t="str">
        <f aca="false">IF(COUNTA($A138:$J138)=0,"",IF($F138=0,0,$H138/$F138))</f>
        <v/>
      </c>
      <c r="Y138" s="25" t="str">
        <f aca="false">IF(COUNTA($A138:$J138)=0,"",IF($C138=0,0,$L138/$C138))</f>
        <v/>
      </c>
      <c r="Z138" s="23" t="str">
        <f aca="false">IF(COUNTA($A138:$J138)=0,"",IF($G138=0,0,$C138/$G138))</f>
        <v/>
      </c>
      <c r="AA138" s="23" t="str">
        <f aca="false">IF(COUNTA($A138:$J138)=0,"",IF($G138=0,0,$T138/$G138))</f>
        <v/>
      </c>
      <c r="AB138" s="9" t="str">
        <f aca="false">IF(COUNTA($A138:$J138)=0,"",IF($B138="","Pick a product",IF($E138&gt;$D138,"Confirmed &gt; received",IF($F138&gt;$E138,"Dispatched &gt; confirmed",IF($G138+$H138&gt;$F138,"Delivered + returned &gt; dispatched","OK")))))</f>
        <v/>
      </c>
    </row>
    <row r="139" customFormat="false" ht="15" hidden="false" customHeight="false" outlineLevel="0" collapsed="false">
      <c r="A139" s="20"/>
      <c r="B139" s="14"/>
      <c r="C139" s="15"/>
      <c r="D139" s="21"/>
      <c r="E139" s="21"/>
      <c r="F139" s="21"/>
      <c r="G139" s="21"/>
      <c r="H139" s="21"/>
      <c r="I139" s="15"/>
      <c r="J139" s="15"/>
      <c r="K139" s="22" t="str">
        <f aca="false">IF(COUNTA($A139:$J139)=0,"",IF($I139&lt;&gt;"",$I139,IFERROR(INDEX(Settings!$B$14:$B$28,MATCH($B139,Settings!$A$14:$A$28,0)),0)))</f>
        <v/>
      </c>
      <c r="L139" s="23" t="str">
        <f aca="false">IF(COUNTA($A139:$J139)=0,"",$G139*($K139+IFERROR(INDEX(Settings!$C$14:$C$28,MATCH($B139,Settings!$A$14:$A$28,0)),0)))</f>
        <v/>
      </c>
      <c r="M139" s="23" t="str">
        <f aca="false">IF(COUNTA($A139:$J139)=0,"",($G139+$H139*Settings!$B$10)*IFERROR(INDEX(Settings!$D$14:$D$28,MATCH($B139,Settings!$A$14:$A$28,0)),0))</f>
        <v/>
      </c>
      <c r="N139" s="23" t="str">
        <f aca="false">IF(COUNTA($A139:$J139)=0,"",$F139*IFERROR(INDEX(Settings!$E$14:$E$28,MATCH($B139,Settings!$A$14:$A$28,0)),0))</f>
        <v/>
      </c>
      <c r="O139" s="23" t="str">
        <f aca="false">IF(COUNTA($A139:$J139)=0,"",$D139*Settings!$B$5)</f>
        <v/>
      </c>
      <c r="P139" s="23" t="str">
        <f aca="false">IF(COUNTA($A139:$J139)=0,"",$G139*Settings!$B$6+$H139*Settings!$B$7)</f>
        <v/>
      </c>
      <c r="Q139" s="23" t="str">
        <f aca="false">IF(COUNTA($A139:$J139)=0,"",$L139*Settings!$B$8)</f>
        <v/>
      </c>
      <c r="R139" s="23" t="str">
        <f aca="false">IF(COUNTA($A139:$J139)=0,"",($P139+$Q139)*Settings!$B$9)</f>
        <v/>
      </c>
      <c r="S139" s="23" t="str">
        <f aca="false">IF(COUNTA($A139:$J139)=0,"",$C139+$J139+SUM($M139:$R139))</f>
        <v/>
      </c>
      <c r="T139" s="23" t="str">
        <f aca="false">IF(COUNTA($A139:$J139)=0,"",$L139-$S139)</f>
        <v/>
      </c>
      <c r="U139" s="24" t="str">
        <f aca="false">IF(COUNTA($A139:$J139)=0,"",IF($L139=0,0,$T139/$L139))</f>
        <v/>
      </c>
      <c r="V139" s="24" t="str">
        <f aca="false">IF(COUNTA($A139:$J139)=0,"",IF($D139=0,0,$E139/$D139))</f>
        <v/>
      </c>
      <c r="W139" s="24" t="str">
        <f aca="false">IF(COUNTA($A139:$J139)=0,"",IF($F139=0,0,$G139/$F139))</f>
        <v/>
      </c>
      <c r="X139" s="24" t="str">
        <f aca="false">IF(COUNTA($A139:$J139)=0,"",IF($F139=0,0,$H139/$F139))</f>
        <v/>
      </c>
      <c r="Y139" s="25" t="str">
        <f aca="false">IF(COUNTA($A139:$J139)=0,"",IF($C139=0,0,$L139/$C139))</f>
        <v/>
      </c>
      <c r="Z139" s="23" t="str">
        <f aca="false">IF(COUNTA($A139:$J139)=0,"",IF($G139=0,0,$C139/$G139))</f>
        <v/>
      </c>
      <c r="AA139" s="23" t="str">
        <f aca="false">IF(COUNTA($A139:$J139)=0,"",IF($G139=0,0,$T139/$G139))</f>
        <v/>
      </c>
      <c r="AB139" s="9" t="str">
        <f aca="false">IF(COUNTA($A139:$J139)=0,"",IF($B139="","Pick a product",IF($E139&gt;$D139,"Confirmed &gt; received",IF($F139&gt;$E139,"Dispatched &gt; confirmed",IF($G139+$H139&gt;$F139,"Delivered + returned &gt; dispatched","OK")))))</f>
        <v/>
      </c>
    </row>
    <row r="140" customFormat="false" ht="15" hidden="false" customHeight="false" outlineLevel="0" collapsed="false">
      <c r="A140" s="20"/>
      <c r="B140" s="14"/>
      <c r="C140" s="15"/>
      <c r="D140" s="21"/>
      <c r="E140" s="21"/>
      <c r="F140" s="21"/>
      <c r="G140" s="21"/>
      <c r="H140" s="21"/>
      <c r="I140" s="15"/>
      <c r="J140" s="15"/>
      <c r="K140" s="22" t="str">
        <f aca="false">IF(COUNTA($A140:$J140)=0,"",IF($I140&lt;&gt;"",$I140,IFERROR(INDEX(Settings!$B$14:$B$28,MATCH($B140,Settings!$A$14:$A$28,0)),0)))</f>
        <v/>
      </c>
      <c r="L140" s="23" t="str">
        <f aca="false">IF(COUNTA($A140:$J140)=0,"",$G140*($K140+IFERROR(INDEX(Settings!$C$14:$C$28,MATCH($B140,Settings!$A$14:$A$28,0)),0)))</f>
        <v/>
      </c>
      <c r="M140" s="23" t="str">
        <f aca="false">IF(COUNTA($A140:$J140)=0,"",($G140+$H140*Settings!$B$10)*IFERROR(INDEX(Settings!$D$14:$D$28,MATCH($B140,Settings!$A$14:$A$28,0)),0))</f>
        <v/>
      </c>
      <c r="N140" s="23" t="str">
        <f aca="false">IF(COUNTA($A140:$J140)=0,"",$F140*IFERROR(INDEX(Settings!$E$14:$E$28,MATCH($B140,Settings!$A$14:$A$28,0)),0))</f>
        <v/>
      </c>
      <c r="O140" s="23" t="str">
        <f aca="false">IF(COUNTA($A140:$J140)=0,"",$D140*Settings!$B$5)</f>
        <v/>
      </c>
      <c r="P140" s="23" t="str">
        <f aca="false">IF(COUNTA($A140:$J140)=0,"",$G140*Settings!$B$6+$H140*Settings!$B$7)</f>
        <v/>
      </c>
      <c r="Q140" s="23" t="str">
        <f aca="false">IF(COUNTA($A140:$J140)=0,"",$L140*Settings!$B$8)</f>
        <v/>
      </c>
      <c r="R140" s="23" t="str">
        <f aca="false">IF(COUNTA($A140:$J140)=0,"",($P140+$Q140)*Settings!$B$9)</f>
        <v/>
      </c>
      <c r="S140" s="23" t="str">
        <f aca="false">IF(COUNTA($A140:$J140)=0,"",$C140+$J140+SUM($M140:$R140))</f>
        <v/>
      </c>
      <c r="T140" s="23" t="str">
        <f aca="false">IF(COUNTA($A140:$J140)=0,"",$L140-$S140)</f>
        <v/>
      </c>
      <c r="U140" s="24" t="str">
        <f aca="false">IF(COUNTA($A140:$J140)=0,"",IF($L140=0,0,$T140/$L140))</f>
        <v/>
      </c>
      <c r="V140" s="24" t="str">
        <f aca="false">IF(COUNTA($A140:$J140)=0,"",IF($D140=0,0,$E140/$D140))</f>
        <v/>
      </c>
      <c r="W140" s="24" t="str">
        <f aca="false">IF(COUNTA($A140:$J140)=0,"",IF($F140=0,0,$G140/$F140))</f>
        <v/>
      </c>
      <c r="X140" s="24" t="str">
        <f aca="false">IF(COUNTA($A140:$J140)=0,"",IF($F140=0,0,$H140/$F140))</f>
        <v/>
      </c>
      <c r="Y140" s="25" t="str">
        <f aca="false">IF(COUNTA($A140:$J140)=0,"",IF($C140=0,0,$L140/$C140))</f>
        <v/>
      </c>
      <c r="Z140" s="23" t="str">
        <f aca="false">IF(COUNTA($A140:$J140)=0,"",IF($G140=0,0,$C140/$G140))</f>
        <v/>
      </c>
      <c r="AA140" s="23" t="str">
        <f aca="false">IF(COUNTA($A140:$J140)=0,"",IF($G140=0,0,$T140/$G140))</f>
        <v/>
      </c>
      <c r="AB140" s="9" t="str">
        <f aca="false">IF(COUNTA($A140:$J140)=0,"",IF($B140="","Pick a product",IF($E140&gt;$D140,"Confirmed &gt; received",IF($F140&gt;$E140,"Dispatched &gt; confirmed",IF($G140+$H140&gt;$F140,"Delivered + returned &gt; dispatched","OK")))))</f>
        <v/>
      </c>
    </row>
    <row r="141" customFormat="false" ht="15" hidden="false" customHeight="false" outlineLevel="0" collapsed="false">
      <c r="A141" s="20"/>
      <c r="B141" s="14"/>
      <c r="C141" s="15"/>
      <c r="D141" s="21"/>
      <c r="E141" s="21"/>
      <c r="F141" s="21"/>
      <c r="G141" s="21"/>
      <c r="H141" s="21"/>
      <c r="I141" s="15"/>
      <c r="J141" s="15"/>
      <c r="K141" s="22" t="str">
        <f aca="false">IF(COUNTA($A141:$J141)=0,"",IF($I141&lt;&gt;"",$I141,IFERROR(INDEX(Settings!$B$14:$B$28,MATCH($B141,Settings!$A$14:$A$28,0)),0)))</f>
        <v/>
      </c>
      <c r="L141" s="23" t="str">
        <f aca="false">IF(COUNTA($A141:$J141)=0,"",$G141*($K141+IFERROR(INDEX(Settings!$C$14:$C$28,MATCH($B141,Settings!$A$14:$A$28,0)),0)))</f>
        <v/>
      </c>
      <c r="M141" s="23" t="str">
        <f aca="false">IF(COUNTA($A141:$J141)=0,"",($G141+$H141*Settings!$B$10)*IFERROR(INDEX(Settings!$D$14:$D$28,MATCH($B141,Settings!$A$14:$A$28,0)),0))</f>
        <v/>
      </c>
      <c r="N141" s="23" t="str">
        <f aca="false">IF(COUNTA($A141:$J141)=0,"",$F141*IFERROR(INDEX(Settings!$E$14:$E$28,MATCH($B141,Settings!$A$14:$A$28,0)),0))</f>
        <v/>
      </c>
      <c r="O141" s="23" t="str">
        <f aca="false">IF(COUNTA($A141:$J141)=0,"",$D141*Settings!$B$5)</f>
        <v/>
      </c>
      <c r="P141" s="23" t="str">
        <f aca="false">IF(COUNTA($A141:$J141)=0,"",$G141*Settings!$B$6+$H141*Settings!$B$7)</f>
        <v/>
      </c>
      <c r="Q141" s="23" t="str">
        <f aca="false">IF(COUNTA($A141:$J141)=0,"",$L141*Settings!$B$8)</f>
        <v/>
      </c>
      <c r="R141" s="23" t="str">
        <f aca="false">IF(COUNTA($A141:$J141)=0,"",($P141+$Q141)*Settings!$B$9)</f>
        <v/>
      </c>
      <c r="S141" s="23" t="str">
        <f aca="false">IF(COUNTA($A141:$J141)=0,"",$C141+$J141+SUM($M141:$R141))</f>
        <v/>
      </c>
      <c r="T141" s="23" t="str">
        <f aca="false">IF(COUNTA($A141:$J141)=0,"",$L141-$S141)</f>
        <v/>
      </c>
      <c r="U141" s="24" t="str">
        <f aca="false">IF(COUNTA($A141:$J141)=0,"",IF($L141=0,0,$T141/$L141))</f>
        <v/>
      </c>
      <c r="V141" s="24" t="str">
        <f aca="false">IF(COUNTA($A141:$J141)=0,"",IF($D141=0,0,$E141/$D141))</f>
        <v/>
      </c>
      <c r="W141" s="24" t="str">
        <f aca="false">IF(COUNTA($A141:$J141)=0,"",IF($F141=0,0,$G141/$F141))</f>
        <v/>
      </c>
      <c r="X141" s="24" t="str">
        <f aca="false">IF(COUNTA($A141:$J141)=0,"",IF($F141=0,0,$H141/$F141))</f>
        <v/>
      </c>
      <c r="Y141" s="25" t="str">
        <f aca="false">IF(COUNTA($A141:$J141)=0,"",IF($C141=0,0,$L141/$C141))</f>
        <v/>
      </c>
      <c r="Z141" s="23" t="str">
        <f aca="false">IF(COUNTA($A141:$J141)=0,"",IF($G141=0,0,$C141/$G141))</f>
        <v/>
      </c>
      <c r="AA141" s="23" t="str">
        <f aca="false">IF(COUNTA($A141:$J141)=0,"",IF($G141=0,0,$T141/$G141))</f>
        <v/>
      </c>
      <c r="AB141" s="9" t="str">
        <f aca="false">IF(COUNTA($A141:$J141)=0,"",IF($B141="","Pick a product",IF($E141&gt;$D141,"Confirmed &gt; received",IF($F141&gt;$E141,"Dispatched &gt; confirmed",IF($G141+$H141&gt;$F141,"Delivered + returned &gt; dispatched","OK")))))</f>
        <v/>
      </c>
    </row>
    <row r="142" customFormat="false" ht="15" hidden="false" customHeight="false" outlineLevel="0" collapsed="false">
      <c r="A142" s="20"/>
      <c r="B142" s="14"/>
      <c r="C142" s="15"/>
      <c r="D142" s="21"/>
      <c r="E142" s="21"/>
      <c r="F142" s="21"/>
      <c r="G142" s="21"/>
      <c r="H142" s="21"/>
      <c r="I142" s="15"/>
      <c r="J142" s="15"/>
      <c r="K142" s="22" t="str">
        <f aca="false">IF(COUNTA($A142:$J142)=0,"",IF($I142&lt;&gt;"",$I142,IFERROR(INDEX(Settings!$B$14:$B$28,MATCH($B142,Settings!$A$14:$A$28,0)),0)))</f>
        <v/>
      </c>
      <c r="L142" s="23" t="str">
        <f aca="false">IF(COUNTA($A142:$J142)=0,"",$G142*($K142+IFERROR(INDEX(Settings!$C$14:$C$28,MATCH($B142,Settings!$A$14:$A$28,0)),0)))</f>
        <v/>
      </c>
      <c r="M142" s="23" t="str">
        <f aca="false">IF(COUNTA($A142:$J142)=0,"",($G142+$H142*Settings!$B$10)*IFERROR(INDEX(Settings!$D$14:$D$28,MATCH($B142,Settings!$A$14:$A$28,0)),0))</f>
        <v/>
      </c>
      <c r="N142" s="23" t="str">
        <f aca="false">IF(COUNTA($A142:$J142)=0,"",$F142*IFERROR(INDEX(Settings!$E$14:$E$28,MATCH($B142,Settings!$A$14:$A$28,0)),0))</f>
        <v/>
      </c>
      <c r="O142" s="23" t="str">
        <f aca="false">IF(COUNTA($A142:$J142)=0,"",$D142*Settings!$B$5)</f>
        <v/>
      </c>
      <c r="P142" s="23" t="str">
        <f aca="false">IF(COUNTA($A142:$J142)=0,"",$G142*Settings!$B$6+$H142*Settings!$B$7)</f>
        <v/>
      </c>
      <c r="Q142" s="23" t="str">
        <f aca="false">IF(COUNTA($A142:$J142)=0,"",$L142*Settings!$B$8)</f>
        <v/>
      </c>
      <c r="R142" s="23" t="str">
        <f aca="false">IF(COUNTA($A142:$J142)=0,"",($P142+$Q142)*Settings!$B$9)</f>
        <v/>
      </c>
      <c r="S142" s="23" t="str">
        <f aca="false">IF(COUNTA($A142:$J142)=0,"",$C142+$J142+SUM($M142:$R142))</f>
        <v/>
      </c>
      <c r="T142" s="23" t="str">
        <f aca="false">IF(COUNTA($A142:$J142)=0,"",$L142-$S142)</f>
        <v/>
      </c>
      <c r="U142" s="24" t="str">
        <f aca="false">IF(COUNTA($A142:$J142)=0,"",IF($L142=0,0,$T142/$L142))</f>
        <v/>
      </c>
      <c r="V142" s="24" t="str">
        <f aca="false">IF(COUNTA($A142:$J142)=0,"",IF($D142=0,0,$E142/$D142))</f>
        <v/>
      </c>
      <c r="W142" s="24" t="str">
        <f aca="false">IF(COUNTA($A142:$J142)=0,"",IF($F142=0,0,$G142/$F142))</f>
        <v/>
      </c>
      <c r="X142" s="24" t="str">
        <f aca="false">IF(COUNTA($A142:$J142)=0,"",IF($F142=0,0,$H142/$F142))</f>
        <v/>
      </c>
      <c r="Y142" s="25" t="str">
        <f aca="false">IF(COUNTA($A142:$J142)=0,"",IF($C142=0,0,$L142/$C142))</f>
        <v/>
      </c>
      <c r="Z142" s="23" t="str">
        <f aca="false">IF(COUNTA($A142:$J142)=0,"",IF($G142=0,0,$C142/$G142))</f>
        <v/>
      </c>
      <c r="AA142" s="23" t="str">
        <f aca="false">IF(COUNTA($A142:$J142)=0,"",IF($G142=0,0,$T142/$G142))</f>
        <v/>
      </c>
      <c r="AB142" s="9" t="str">
        <f aca="false">IF(COUNTA($A142:$J142)=0,"",IF($B142="","Pick a product",IF($E142&gt;$D142,"Confirmed &gt; received",IF($F142&gt;$E142,"Dispatched &gt; confirmed",IF($G142+$H142&gt;$F142,"Delivered + returned &gt; dispatched","OK")))))</f>
        <v/>
      </c>
    </row>
    <row r="143" customFormat="false" ht="15" hidden="false" customHeight="false" outlineLevel="0" collapsed="false">
      <c r="A143" s="20"/>
      <c r="B143" s="14"/>
      <c r="C143" s="15"/>
      <c r="D143" s="21"/>
      <c r="E143" s="21"/>
      <c r="F143" s="21"/>
      <c r="G143" s="21"/>
      <c r="H143" s="21"/>
      <c r="I143" s="15"/>
      <c r="J143" s="15"/>
      <c r="K143" s="22" t="str">
        <f aca="false">IF(COUNTA($A143:$J143)=0,"",IF($I143&lt;&gt;"",$I143,IFERROR(INDEX(Settings!$B$14:$B$28,MATCH($B143,Settings!$A$14:$A$28,0)),0)))</f>
        <v/>
      </c>
      <c r="L143" s="23" t="str">
        <f aca="false">IF(COUNTA($A143:$J143)=0,"",$G143*($K143+IFERROR(INDEX(Settings!$C$14:$C$28,MATCH($B143,Settings!$A$14:$A$28,0)),0)))</f>
        <v/>
      </c>
      <c r="M143" s="23" t="str">
        <f aca="false">IF(COUNTA($A143:$J143)=0,"",($G143+$H143*Settings!$B$10)*IFERROR(INDEX(Settings!$D$14:$D$28,MATCH($B143,Settings!$A$14:$A$28,0)),0))</f>
        <v/>
      </c>
      <c r="N143" s="23" t="str">
        <f aca="false">IF(COUNTA($A143:$J143)=0,"",$F143*IFERROR(INDEX(Settings!$E$14:$E$28,MATCH($B143,Settings!$A$14:$A$28,0)),0))</f>
        <v/>
      </c>
      <c r="O143" s="23" t="str">
        <f aca="false">IF(COUNTA($A143:$J143)=0,"",$D143*Settings!$B$5)</f>
        <v/>
      </c>
      <c r="P143" s="23" t="str">
        <f aca="false">IF(COUNTA($A143:$J143)=0,"",$G143*Settings!$B$6+$H143*Settings!$B$7)</f>
        <v/>
      </c>
      <c r="Q143" s="23" t="str">
        <f aca="false">IF(COUNTA($A143:$J143)=0,"",$L143*Settings!$B$8)</f>
        <v/>
      </c>
      <c r="R143" s="23" t="str">
        <f aca="false">IF(COUNTA($A143:$J143)=0,"",($P143+$Q143)*Settings!$B$9)</f>
        <v/>
      </c>
      <c r="S143" s="23" t="str">
        <f aca="false">IF(COUNTA($A143:$J143)=0,"",$C143+$J143+SUM($M143:$R143))</f>
        <v/>
      </c>
      <c r="T143" s="23" t="str">
        <f aca="false">IF(COUNTA($A143:$J143)=0,"",$L143-$S143)</f>
        <v/>
      </c>
      <c r="U143" s="24" t="str">
        <f aca="false">IF(COUNTA($A143:$J143)=0,"",IF($L143=0,0,$T143/$L143))</f>
        <v/>
      </c>
      <c r="V143" s="24" t="str">
        <f aca="false">IF(COUNTA($A143:$J143)=0,"",IF($D143=0,0,$E143/$D143))</f>
        <v/>
      </c>
      <c r="W143" s="24" t="str">
        <f aca="false">IF(COUNTA($A143:$J143)=0,"",IF($F143=0,0,$G143/$F143))</f>
        <v/>
      </c>
      <c r="X143" s="24" t="str">
        <f aca="false">IF(COUNTA($A143:$J143)=0,"",IF($F143=0,0,$H143/$F143))</f>
        <v/>
      </c>
      <c r="Y143" s="25" t="str">
        <f aca="false">IF(COUNTA($A143:$J143)=0,"",IF($C143=0,0,$L143/$C143))</f>
        <v/>
      </c>
      <c r="Z143" s="23" t="str">
        <f aca="false">IF(COUNTA($A143:$J143)=0,"",IF($G143=0,0,$C143/$G143))</f>
        <v/>
      </c>
      <c r="AA143" s="23" t="str">
        <f aca="false">IF(COUNTA($A143:$J143)=0,"",IF($G143=0,0,$T143/$G143))</f>
        <v/>
      </c>
      <c r="AB143" s="9" t="str">
        <f aca="false">IF(COUNTA($A143:$J143)=0,"",IF($B143="","Pick a product",IF($E143&gt;$D143,"Confirmed &gt; received",IF($F143&gt;$E143,"Dispatched &gt; confirmed",IF($G143+$H143&gt;$F143,"Delivered + returned &gt; dispatched","OK")))))</f>
        <v/>
      </c>
    </row>
    <row r="144" customFormat="false" ht="15" hidden="false" customHeight="false" outlineLevel="0" collapsed="false">
      <c r="A144" s="20"/>
      <c r="B144" s="14"/>
      <c r="C144" s="15"/>
      <c r="D144" s="21"/>
      <c r="E144" s="21"/>
      <c r="F144" s="21"/>
      <c r="G144" s="21"/>
      <c r="H144" s="21"/>
      <c r="I144" s="15"/>
      <c r="J144" s="15"/>
      <c r="K144" s="22" t="str">
        <f aca="false">IF(COUNTA($A144:$J144)=0,"",IF($I144&lt;&gt;"",$I144,IFERROR(INDEX(Settings!$B$14:$B$28,MATCH($B144,Settings!$A$14:$A$28,0)),0)))</f>
        <v/>
      </c>
      <c r="L144" s="23" t="str">
        <f aca="false">IF(COUNTA($A144:$J144)=0,"",$G144*($K144+IFERROR(INDEX(Settings!$C$14:$C$28,MATCH($B144,Settings!$A$14:$A$28,0)),0)))</f>
        <v/>
      </c>
      <c r="M144" s="23" t="str">
        <f aca="false">IF(COUNTA($A144:$J144)=0,"",($G144+$H144*Settings!$B$10)*IFERROR(INDEX(Settings!$D$14:$D$28,MATCH($B144,Settings!$A$14:$A$28,0)),0))</f>
        <v/>
      </c>
      <c r="N144" s="23" t="str">
        <f aca="false">IF(COUNTA($A144:$J144)=0,"",$F144*IFERROR(INDEX(Settings!$E$14:$E$28,MATCH($B144,Settings!$A$14:$A$28,0)),0))</f>
        <v/>
      </c>
      <c r="O144" s="23" t="str">
        <f aca="false">IF(COUNTA($A144:$J144)=0,"",$D144*Settings!$B$5)</f>
        <v/>
      </c>
      <c r="P144" s="23" t="str">
        <f aca="false">IF(COUNTA($A144:$J144)=0,"",$G144*Settings!$B$6+$H144*Settings!$B$7)</f>
        <v/>
      </c>
      <c r="Q144" s="23" t="str">
        <f aca="false">IF(COUNTA($A144:$J144)=0,"",$L144*Settings!$B$8)</f>
        <v/>
      </c>
      <c r="R144" s="23" t="str">
        <f aca="false">IF(COUNTA($A144:$J144)=0,"",($P144+$Q144)*Settings!$B$9)</f>
        <v/>
      </c>
      <c r="S144" s="23" t="str">
        <f aca="false">IF(COUNTA($A144:$J144)=0,"",$C144+$J144+SUM($M144:$R144))</f>
        <v/>
      </c>
      <c r="T144" s="23" t="str">
        <f aca="false">IF(COUNTA($A144:$J144)=0,"",$L144-$S144)</f>
        <v/>
      </c>
      <c r="U144" s="24" t="str">
        <f aca="false">IF(COUNTA($A144:$J144)=0,"",IF($L144=0,0,$T144/$L144))</f>
        <v/>
      </c>
      <c r="V144" s="24" t="str">
        <f aca="false">IF(COUNTA($A144:$J144)=0,"",IF($D144=0,0,$E144/$D144))</f>
        <v/>
      </c>
      <c r="W144" s="24" t="str">
        <f aca="false">IF(COUNTA($A144:$J144)=0,"",IF($F144=0,0,$G144/$F144))</f>
        <v/>
      </c>
      <c r="X144" s="24" t="str">
        <f aca="false">IF(COUNTA($A144:$J144)=0,"",IF($F144=0,0,$H144/$F144))</f>
        <v/>
      </c>
      <c r="Y144" s="25" t="str">
        <f aca="false">IF(COUNTA($A144:$J144)=0,"",IF($C144=0,0,$L144/$C144))</f>
        <v/>
      </c>
      <c r="Z144" s="23" t="str">
        <f aca="false">IF(COUNTA($A144:$J144)=0,"",IF($G144=0,0,$C144/$G144))</f>
        <v/>
      </c>
      <c r="AA144" s="23" t="str">
        <f aca="false">IF(COUNTA($A144:$J144)=0,"",IF($G144=0,0,$T144/$G144))</f>
        <v/>
      </c>
      <c r="AB144" s="9" t="str">
        <f aca="false">IF(COUNTA($A144:$J144)=0,"",IF($B144="","Pick a product",IF($E144&gt;$D144,"Confirmed &gt; received",IF($F144&gt;$E144,"Dispatched &gt; confirmed",IF($G144+$H144&gt;$F144,"Delivered + returned &gt; dispatched","OK")))))</f>
        <v/>
      </c>
    </row>
    <row r="145" customFormat="false" ht="15" hidden="false" customHeight="false" outlineLevel="0" collapsed="false">
      <c r="A145" s="20"/>
      <c r="B145" s="14"/>
      <c r="C145" s="15"/>
      <c r="D145" s="21"/>
      <c r="E145" s="21"/>
      <c r="F145" s="21"/>
      <c r="G145" s="21"/>
      <c r="H145" s="21"/>
      <c r="I145" s="15"/>
      <c r="J145" s="15"/>
      <c r="K145" s="22" t="str">
        <f aca="false">IF(COUNTA($A145:$J145)=0,"",IF($I145&lt;&gt;"",$I145,IFERROR(INDEX(Settings!$B$14:$B$28,MATCH($B145,Settings!$A$14:$A$28,0)),0)))</f>
        <v/>
      </c>
      <c r="L145" s="23" t="str">
        <f aca="false">IF(COUNTA($A145:$J145)=0,"",$G145*($K145+IFERROR(INDEX(Settings!$C$14:$C$28,MATCH($B145,Settings!$A$14:$A$28,0)),0)))</f>
        <v/>
      </c>
      <c r="M145" s="23" t="str">
        <f aca="false">IF(COUNTA($A145:$J145)=0,"",($G145+$H145*Settings!$B$10)*IFERROR(INDEX(Settings!$D$14:$D$28,MATCH($B145,Settings!$A$14:$A$28,0)),0))</f>
        <v/>
      </c>
      <c r="N145" s="23" t="str">
        <f aca="false">IF(COUNTA($A145:$J145)=0,"",$F145*IFERROR(INDEX(Settings!$E$14:$E$28,MATCH($B145,Settings!$A$14:$A$28,0)),0))</f>
        <v/>
      </c>
      <c r="O145" s="23" t="str">
        <f aca="false">IF(COUNTA($A145:$J145)=0,"",$D145*Settings!$B$5)</f>
        <v/>
      </c>
      <c r="P145" s="23" t="str">
        <f aca="false">IF(COUNTA($A145:$J145)=0,"",$G145*Settings!$B$6+$H145*Settings!$B$7)</f>
        <v/>
      </c>
      <c r="Q145" s="23" t="str">
        <f aca="false">IF(COUNTA($A145:$J145)=0,"",$L145*Settings!$B$8)</f>
        <v/>
      </c>
      <c r="R145" s="23" t="str">
        <f aca="false">IF(COUNTA($A145:$J145)=0,"",($P145+$Q145)*Settings!$B$9)</f>
        <v/>
      </c>
      <c r="S145" s="23" t="str">
        <f aca="false">IF(COUNTA($A145:$J145)=0,"",$C145+$J145+SUM($M145:$R145))</f>
        <v/>
      </c>
      <c r="T145" s="23" t="str">
        <f aca="false">IF(COUNTA($A145:$J145)=0,"",$L145-$S145)</f>
        <v/>
      </c>
      <c r="U145" s="24" t="str">
        <f aca="false">IF(COUNTA($A145:$J145)=0,"",IF($L145=0,0,$T145/$L145))</f>
        <v/>
      </c>
      <c r="V145" s="24" t="str">
        <f aca="false">IF(COUNTA($A145:$J145)=0,"",IF($D145=0,0,$E145/$D145))</f>
        <v/>
      </c>
      <c r="W145" s="24" t="str">
        <f aca="false">IF(COUNTA($A145:$J145)=0,"",IF($F145=0,0,$G145/$F145))</f>
        <v/>
      </c>
      <c r="X145" s="24" t="str">
        <f aca="false">IF(COUNTA($A145:$J145)=0,"",IF($F145=0,0,$H145/$F145))</f>
        <v/>
      </c>
      <c r="Y145" s="25" t="str">
        <f aca="false">IF(COUNTA($A145:$J145)=0,"",IF($C145=0,0,$L145/$C145))</f>
        <v/>
      </c>
      <c r="Z145" s="23" t="str">
        <f aca="false">IF(COUNTA($A145:$J145)=0,"",IF($G145=0,0,$C145/$G145))</f>
        <v/>
      </c>
      <c r="AA145" s="23" t="str">
        <f aca="false">IF(COUNTA($A145:$J145)=0,"",IF($G145=0,0,$T145/$G145))</f>
        <v/>
      </c>
      <c r="AB145" s="9" t="str">
        <f aca="false">IF(COUNTA($A145:$J145)=0,"",IF($B145="","Pick a product",IF($E145&gt;$D145,"Confirmed &gt; received",IF($F145&gt;$E145,"Dispatched &gt; confirmed",IF($G145+$H145&gt;$F145,"Delivered + returned &gt; dispatched","OK")))))</f>
        <v/>
      </c>
    </row>
    <row r="146" customFormat="false" ht="15" hidden="false" customHeight="false" outlineLevel="0" collapsed="false">
      <c r="A146" s="20"/>
      <c r="B146" s="14"/>
      <c r="C146" s="15"/>
      <c r="D146" s="21"/>
      <c r="E146" s="21"/>
      <c r="F146" s="21"/>
      <c r="G146" s="21"/>
      <c r="H146" s="21"/>
      <c r="I146" s="15"/>
      <c r="J146" s="15"/>
      <c r="K146" s="22" t="str">
        <f aca="false">IF(COUNTA($A146:$J146)=0,"",IF($I146&lt;&gt;"",$I146,IFERROR(INDEX(Settings!$B$14:$B$28,MATCH($B146,Settings!$A$14:$A$28,0)),0)))</f>
        <v/>
      </c>
      <c r="L146" s="23" t="str">
        <f aca="false">IF(COUNTA($A146:$J146)=0,"",$G146*($K146+IFERROR(INDEX(Settings!$C$14:$C$28,MATCH($B146,Settings!$A$14:$A$28,0)),0)))</f>
        <v/>
      </c>
      <c r="M146" s="23" t="str">
        <f aca="false">IF(COUNTA($A146:$J146)=0,"",($G146+$H146*Settings!$B$10)*IFERROR(INDEX(Settings!$D$14:$D$28,MATCH($B146,Settings!$A$14:$A$28,0)),0))</f>
        <v/>
      </c>
      <c r="N146" s="23" t="str">
        <f aca="false">IF(COUNTA($A146:$J146)=0,"",$F146*IFERROR(INDEX(Settings!$E$14:$E$28,MATCH($B146,Settings!$A$14:$A$28,0)),0))</f>
        <v/>
      </c>
      <c r="O146" s="23" t="str">
        <f aca="false">IF(COUNTA($A146:$J146)=0,"",$D146*Settings!$B$5)</f>
        <v/>
      </c>
      <c r="P146" s="23" t="str">
        <f aca="false">IF(COUNTA($A146:$J146)=0,"",$G146*Settings!$B$6+$H146*Settings!$B$7)</f>
        <v/>
      </c>
      <c r="Q146" s="23" t="str">
        <f aca="false">IF(COUNTA($A146:$J146)=0,"",$L146*Settings!$B$8)</f>
        <v/>
      </c>
      <c r="R146" s="23" t="str">
        <f aca="false">IF(COUNTA($A146:$J146)=0,"",($P146+$Q146)*Settings!$B$9)</f>
        <v/>
      </c>
      <c r="S146" s="23" t="str">
        <f aca="false">IF(COUNTA($A146:$J146)=0,"",$C146+$J146+SUM($M146:$R146))</f>
        <v/>
      </c>
      <c r="T146" s="23" t="str">
        <f aca="false">IF(COUNTA($A146:$J146)=0,"",$L146-$S146)</f>
        <v/>
      </c>
      <c r="U146" s="24" t="str">
        <f aca="false">IF(COUNTA($A146:$J146)=0,"",IF($L146=0,0,$T146/$L146))</f>
        <v/>
      </c>
      <c r="V146" s="24" t="str">
        <f aca="false">IF(COUNTA($A146:$J146)=0,"",IF($D146=0,0,$E146/$D146))</f>
        <v/>
      </c>
      <c r="W146" s="24" t="str">
        <f aca="false">IF(COUNTA($A146:$J146)=0,"",IF($F146=0,0,$G146/$F146))</f>
        <v/>
      </c>
      <c r="X146" s="24" t="str">
        <f aca="false">IF(COUNTA($A146:$J146)=0,"",IF($F146=0,0,$H146/$F146))</f>
        <v/>
      </c>
      <c r="Y146" s="25" t="str">
        <f aca="false">IF(COUNTA($A146:$J146)=0,"",IF($C146=0,0,$L146/$C146))</f>
        <v/>
      </c>
      <c r="Z146" s="23" t="str">
        <f aca="false">IF(COUNTA($A146:$J146)=0,"",IF($G146=0,0,$C146/$G146))</f>
        <v/>
      </c>
      <c r="AA146" s="23" t="str">
        <f aca="false">IF(COUNTA($A146:$J146)=0,"",IF($G146=0,0,$T146/$G146))</f>
        <v/>
      </c>
      <c r="AB146" s="9" t="str">
        <f aca="false">IF(COUNTA($A146:$J146)=0,"",IF($B146="","Pick a product",IF($E146&gt;$D146,"Confirmed &gt; received",IF($F146&gt;$E146,"Dispatched &gt; confirmed",IF($G146+$H146&gt;$F146,"Delivered + returned &gt; dispatched","OK")))))</f>
        <v/>
      </c>
    </row>
    <row r="147" customFormat="false" ht="15" hidden="false" customHeight="false" outlineLevel="0" collapsed="false">
      <c r="A147" s="20"/>
      <c r="B147" s="14"/>
      <c r="C147" s="15"/>
      <c r="D147" s="21"/>
      <c r="E147" s="21"/>
      <c r="F147" s="21"/>
      <c r="G147" s="21"/>
      <c r="H147" s="21"/>
      <c r="I147" s="15"/>
      <c r="J147" s="15"/>
      <c r="K147" s="22" t="str">
        <f aca="false">IF(COUNTA($A147:$J147)=0,"",IF($I147&lt;&gt;"",$I147,IFERROR(INDEX(Settings!$B$14:$B$28,MATCH($B147,Settings!$A$14:$A$28,0)),0)))</f>
        <v/>
      </c>
      <c r="L147" s="23" t="str">
        <f aca="false">IF(COUNTA($A147:$J147)=0,"",$G147*($K147+IFERROR(INDEX(Settings!$C$14:$C$28,MATCH($B147,Settings!$A$14:$A$28,0)),0)))</f>
        <v/>
      </c>
      <c r="M147" s="23" t="str">
        <f aca="false">IF(COUNTA($A147:$J147)=0,"",($G147+$H147*Settings!$B$10)*IFERROR(INDEX(Settings!$D$14:$D$28,MATCH($B147,Settings!$A$14:$A$28,0)),0))</f>
        <v/>
      </c>
      <c r="N147" s="23" t="str">
        <f aca="false">IF(COUNTA($A147:$J147)=0,"",$F147*IFERROR(INDEX(Settings!$E$14:$E$28,MATCH($B147,Settings!$A$14:$A$28,0)),0))</f>
        <v/>
      </c>
      <c r="O147" s="23" t="str">
        <f aca="false">IF(COUNTA($A147:$J147)=0,"",$D147*Settings!$B$5)</f>
        <v/>
      </c>
      <c r="P147" s="23" t="str">
        <f aca="false">IF(COUNTA($A147:$J147)=0,"",$G147*Settings!$B$6+$H147*Settings!$B$7)</f>
        <v/>
      </c>
      <c r="Q147" s="23" t="str">
        <f aca="false">IF(COUNTA($A147:$J147)=0,"",$L147*Settings!$B$8)</f>
        <v/>
      </c>
      <c r="R147" s="23" t="str">
        <f aca="false">IF(COUNTA($A147:$J147)=0,"",($P147+$Q147)*Settings!$B$9)</f>
        <v/>
      </c>
      <c r="S147" s="23" t="str">
        <f aca="false">IF(COUNTA($A147:$J147)=0,"",$C147+$J147+SUM($M147:$R147))</f>
        <v/>
      </c>
      <c r="T147" s="23" t="str">
        <f aca="false">IF(COUNTA($A147:$J147)=0,"",$L147-$S147)</f>
        <v/>
      </c>
      <c r="U147" s="24" t="str">
        <f aca="false">IF(COUNTA($A147:$J147)=0,"",IF($L147=0,0,$T147/$L147))</f>
        <v/>
      </c>
      <c r="V147" s="24" t="str">
        <f aca="false">IF(COUNTA($A147:$J147)=0,"",IF($D147=0,0,$E147/$D147))</f>
        <v/>
      </c>
      <c r="W147" s="24" t="str">
        <f aca="false">IF(COUNTA($A147:$J147)=0,"",IF($F147=0,0,$G147/$F147))</f>
        <v/>
      </c>
      <c r="X147" s="24" t="str">
        <f aca="false">IF(COUNTA($A147:$J147)=0,"",IF($F147=0,0,$H147/$F147))</f>
        <v/>
      </c>
      <c r="Y147" s="25" t="str">
        <f aca="false">IF(COUNTA($A147:$J147)=0,"",IF($C147=0,0,$L147/$C147))</f>
        <v/>
      </c>
      <c r="Z147" s="23" t="str">
        <f aca="false">IF(COUNTA($A147:$J147)=0,"",IF($G147=0,0,$C147/$G147))</f>
        <v/>
      </c>
      <c r="AA147" s="23" t="str">
        <f aca="false">IF(COUNTA($A147:$J147)=0,"",IF($G147=0,0,$T147/$G147))</f>
        <v/>
      </c>
      <c r="AB147" s="9" t="str">
        <f aca="false">IF(COUNTA($A147:$J147)=0,"",IF($B147="","Pick a product",IF($E147&gt;$D147,"Confirmed &gt; received",IF($F147&gt;$E147,"Dispatched &gt; confirmed",IF($G147+$H147&gt;$F147,"Delivered + returned &gt; dispatched","OK")))))</f>
        <v/>
      </c>
    </row>
    <row r="148" customFormat="false" ht="15" hidden="false" customHeight="false" outlineLevel="0" collapsed="false">
      <c r="A148" s="20"/>
      <c r="B148" s="14"/>
      <c r="C148" s="15"/>
      <c r="D148" s="21"/>
      <c r="E148" s="21"/>
      <c r="F148" s="21"/>
      <c r="G148" s="21"/>
      <c r="H148" s="21"/>
      <c r="I148" s="15"/>
      <c r="J148" s="15"/>
      <c r="K148" s="22" t="str">
        <f aca="false">IF(COUNTA($A148:$J148)=0,"",IF($I148&lt;&gt;"",$I148,IFERROR(INDEX(Settings!$B$14:$B$28,MATCH($B148,Settings!$A$14:$A$28,0)),0)))</f>
        <v/>
      </c>
      <c r="L148" s="23" t="str">
        <f aca="false">IF(COUNTA($A148:$J148)=0,"",$G148*($K148+IFERROR(INDEX(Settings!$C$14:$C$28,MATCH($B148,Settings!$A$14:$A$28,0)),0)))</f>
        <v/>
      </c>
      <c r="M148" s="23" t="str">
        <f aca="false">IF(COUNTA($A148:$J148)=0,"",($G148+$H148*Settings!$B$10)*IFERROR(INDEX(Settings!$D$14:$D$28,MATCH($B148,Settings!$A$14:$A$28,0)),0))</f>
        <v/>
      </c>
      <c r="N148" s="23" t="str">
        <f aca="false">IF(COUNTA($A148:$J148)=0,"",$F148*IFERROR(INDEX(Settings!$E$14:$E$28,MATCH($B148,Settings!$A$14:$A$28,0)),0))</f>
        <v/>
      </c>
      <c r="O148" s="23" t="str">
        <f aca="false">IF(COUNTA($A148:$J148)=0,"",$D148*Settings!$B$5)</f>
        <v/>
      </c>
      <c r="P148" s="23" t="str">
        <f aca="false">IF(COUNTA($A148:$J148)=0,"",$G148*Settings!$B$6+$H148*Settings!$B$7)</f>
        <v/>
      </c>
      <c r="Q148" s="23" t="str">
        <f aca="false">IF(COUNTA($A148:$J148)=0,"",$L148*Settings!$B$8)</f>
        <v/>
      </c>
      <c r="R148" s="23" t="str">
        <f aca="false">IF(COUNTA($A148:$J148)=0,"",($P148+$Q148)*Settings!$B$9)</f>
        <v/>
      </c>
      <c r="S148" s="23" t="str">
        <f aca="false">IF(COUNTA($A148:$J148)=0,"",$C148+$J148+SUM($M148:$R148))</f>
        <v/>
      </c>
      <c r="T148" s="23" t="str">
        <f aca="false">IF(COUNTA($A148:$J148)=0,"",$L148-$S148)</f>
        <v/>
      </c>
      <c r="U148" s="24" t="str">
        <f aca="false">IF(COUNTA($A148:$J148)=0,"",IF($L148=0,0,$T148/$L148))</f>
        <v/>
      </c>
      <c r="V148" s="24" t="str">
        <f aca="false">IF(COUNTA($A148:$J148)=0,"",IF($D148=0,0,$E148/$D148))</f>
        <v/>
      </c>
      <c r="W148" s="24" t="str">
        <f aca="false">IF(COUNTA($A148:$J148)=0,"",IF($F148=0,0,$G148/$F148))</f>
        <v/>
      </c>
      <c r="X148" s="24" t="str">
        <f aca="false">IF(COUNTA($A148:$J148)=0,"",IF($F148=0,0,$H148/$F148))</f>
        <v/>
      </c>
      <c r="Y148" s="25" t="str">
        <f aca="false">IF(COUNTA($A148:$J148)=0,"",IF($C148=0,0,$L148/$C148))</f>
        <v/>
      </c>
      <c r="Z148" s="23" t="str">
        <f aca="false">IF(COUNTA($A148:$J148)=0,"",IF($G148=0,0,$C148/$G148))</f>
        <v/>
      </c>
      <c r="AA148" s="23" t="str">
        <f aca="false">IF(COUNTA($A148:$J148)=0,"",IF($G148=0,0,$T148/$G148))</f>
        <v/>
      </c>
      <c r="AB148" s="9" t="str">
        <f aca="false">IF(COUNTA($A148:$J148)=0,"",IF($B148="","Pick a product",IF($E148&gt;$D148,"Confirmed &gt; received",IF($F148&gt;$E148,"Dispatched &gt; confirmed",IF($G148+$H148&gt;$F148,"Delivered + returned &gt; dispatched","OK")))))</f>
        <v/>
      </c>
    </row>
    <row r="149" customFormat="false" ht="15" hidden="false" customHeight="false" outlineLevel="0" collapsed="false">
      <c r="A149" s="20"/>
      <c r="B149" s="14"/>
      <c r="C149" s="15"/>
      <c r="D149" s="21"/>
      <c r="E149" s="21"/>
      <c r="F149" s="21"/>
      <c r="G149" s="21"/>
      <c r="H149" s="21"/>
      <c r="I149" s="15"/>
      <c r="J149" s="15"/>
      <c r="K149" s="22" t="str">
        <f aca="false">IF(COUNTA($A149:$J149)=0,"",IF($I149&lt;&gt;"",$I149,IFERROR(INDEX(Settings!$B$14:$B$28,MATCH($B149,Settings!$A$14:$A$28,0)),0)))</f>
        <v/>
      </c>
      <c r="L149" s="23" t="str">
        <f aca="false">IF(COUNTA($A149:$J149)=0,"",$G149*($K149+IFERROR(INDEX(Settings!$C$14:$C$28,MATCH($B149,Settings!$A$14:$A$28,0)),0)))</f>
        <v/>
      </c>
      <c r="M149" s="23" t="str">
        <f aca="false">IF(COUNTA($A149:$J149)=0,"",($G149+$H149*Settings!$B$10)*IFERROR(INDEX(Settings!$D$14:$D$28,MATCH($B149,Settings!$A$14:$A$28,0)),0))</f>
        <v/>
      </c>
      <c r="N149" s="23" t="str">
        <f aca="false">IF(COUNTA($A149:$J149)=0,"",$F149*IFERROR(INDEX(Settings!$E$14:$E$28,MATCH($B149,Settings!$A$14:$A$28,0)),0))</f>
        <v/>
      </c>
      <c r="O149" s="23" t="str">
        <f aca="false">IF(COUNTA($A149:$J149)=0,"",$D149*Settings!$B$5)</f>
        <v/>
      </c>
      <c r="P149" s="23" t="str">
        <f aca="false">IF(COUNTA($A149:$J149)=0,"",$G149*Settings!$B$6+$H149*Settings!$B$7)</f>
        <v/>
      </c>
      <c r="Q149" s="23" t="str">
        <f aca="false">IF(COUNTA($A149:$J149)=0,"",$L149*Settings!$B$8)</f>
        <v/>
      </c>
      <c r="R149" s="23" t="str">
        <f aca="false">IF(COUNTA($A149:$J149)=0,"",($P149+$Q149)*Settings!$B$9)</f>
        <v/>
      </c>
      <c r="S149" s="23" t="str">
        <f aca="false">IF(COUNTA($A149:$J149)=0,"",$C149+$J149+SUM($M149:$R149))</f>
        <v/>
      </c>
      <c r="T149" s="23" t="str">
        <f aca="false">IF(COUNTA($A149:$J149)=0,"",$L149-$S149)</f>
        <v/>
      </c>
      <c r="U149" s="24" t="str">
        <f aca="false">IF(COUNTA($A149:$J149)=0,"",IF($L149=0,0,$T149/$L149))</f>
        <v/>
      </c>
      <c r="V149" s="24" t="str">
        <f aca="false">IF(COUNTA($A149:$J149)=0,"",IF($D149=0,0,$E149/$D149))</f>
        <v/>
      </c>
      <c r="W149" s="24" t="str">
        <f aca="false">IF(COUNTA($A149:$J149)=0,"",IF($F149=0,0,$G149/$F149))</f>
        <v/>
      </c>
      <c r="X149" s="24" t="str">
        <f aca="false">IF(COUNTA($A149:$J149)=0,"",IF($F149=0,0,$H149/$F149))</f>
        <v/>
      </c>
      <c r="Y149" s="25" t="str">
        <f aca="false">IF(COUNTA($A149:$J149)=0,"",IF($C149=0,0,$L149/$C149))</f>
        <v/>
      </c>
      <c r="Z149" s="23" t="str">
        <f aca="false">IF(COUNTA($A149:$J149)=0,"",IF($G149=0,0,$C149/$G149))</f>
        <v/>
      </c>
      <c r="AA149" s="23" t="str">
        <f aca="false">IF(COUNTA($A149:$J149)=0,"",IF($G149=0,0,$T149/$G149))</f>
        <v/>
      </c>
      <c r="AB149" s="9" t="str">
        <f aca="false">IF(COUNTA($A149:$J149)=0,"",IF($B149="","Pick a product",IF($E149&gt;$D149,"Confirmed &gt; received",IF($F149&gt;$E149,"Dispatched &gt; confirmed",IF($G149+$H149&gt;$F149,"Delivered + returned &gt; dispatched","OK")))))</f>
        <v/>
      </c>
    </row>
    <row r="150" customFormat="false" ht="15" hidden="false" customHeight="false" outlineLevel="0" collapsed="false">
      <c r="A150" s="20"/>
      <c r="B150" s="14"/>
      <c r="C150" s="15"/>
      <c r="D150" s="21"/>
      <c r="E150" s="21"/>
      <c r="F150" s="21"/>
      <c r="G150" s="21"/>
      <c r="H150" s="21"/>
      <c r="I150" s="15"/>
      <c r="J150" s="15"/>
      <c r="K150" s="22" t="str">
        <f aca="false">IF(COUNTA($A150:$J150)=0,"",IF($I150&lt;&gt;"",$I150,IFERROR(INDEX(Settings!$B$14:$B$28,MATCH($B150,Settings!$A$14:$A$28,0)),0)))</f>
        <v/>
      </c>
      <c r="L150" s="23" t="str">
        <f aca="false">IF(COUNTA($A150:$J150)=0,"",$G150*($K150+IFERROR(INDEX(Settings!$C$14:$C$28,MATCH($B150,Settings!$A$14:$A$28,0)),0)))</f>
        <v/>
      </c>
      <c r="M150" s="23" t="str">
        <f aca="false">IF(COUNTA($A150:$J150)=0,"",($G150+$H150*Settings!$B$10)*IFERROR(INDEX(Settings!$D$14:$D$28,MATCH($B150,Settings!$A$14:$A$28,0)),0))</f>
        <v/>
      </c>
      <c r="N150" s="23" t="str">
        <f aca="false">IF(COUNTA($A150:$J150)=0,"",$F150*IFERROR(INDEX(Settings!$E$14:$E$28,MATCH($B150,Settings!$A$14:$A$28,0)),0))</f>
        <v/>
      </c>
      <c r="O150" s="23" t="str">
        <f aca="false">IF(COUNTA($A150:$J150)=0,"",$D150*Settings!$B$5)</f>
        <v/>
      </c>
      <c r="P150" s="23" t="str">
        <f aca="false">IF(COUNTA($A150:$J150)=0,"",$G150*Settings!$B$6+$H150*Settings!$B$7)</f>
        <v/>
      </c>
      <c r="Q150" s="23" t="str">
        <f aca="false">IF(COUNTA($A150:$J150)=0,"",$L150*Settings!$B$8)</f>
        <v/>
      </c>
      <c r="R150" s="23" t="str">
        <f aca="false">IF(COUNTA($A150:$J150)=0,"",($P150+$Q150)*Settings!$B$9)</f>
        <v/>
      </c>
      <c r="S150" s="23" t="str">
        <f aca="false">IF(COUNTA($A150:$J150)=0,"",$C150+$J150+SUM($M150:$R150))</f>
        <v/>
      </c>
      <c r="T150" s="23" t="str">
        <f aca="false">IF(COUNTA($A150:$J150)=0,"",$L150-$S150)</f>
        <v/>
      </c>
      <c r="U150" s="24" t="str">
        <f aca="false">IF(COUNTA($A150:$J150)=0,"",IF($L150=0,0,$T150/$L150))</f>
        <v/>
      </c>
      <c r="V150" s="24" t="str">
        <f aca="false">IF(COUNTA($A150:$J150)=0,"",IF($D150=0,0,$E150/$D150))</f>
        <v/>
      </c>
      <c r="W150" s="24" t="str">
        <f aca="false">IF(COUNTA($A150:$J150)=0,"",IF($F150=0,0,$G150/$F150))</f>
        <v/>
      </c>
      <c r="X150" s="24" t="str">
        <f aca="false">IF(COUNTA($A150:$J150)=0,"",IF($F150=0,0,$H150/$F150))</f>
        <v/>
      </c>
      <c r="Y150" s="25" t="str">
        <f aca="false">IF(COUNTA($A150:$J150)=0,"",IF($C150=0,0,$L150/$C150))</f>
        <v/>
      </c>
      <c r="Z150" s="23" t="str">
        <f aca="false">IF(COUNTA($A150:$J150)=0,"",IF($G150=0,0,$C150/$G150))</f>
        <v/>
      </c>
      <c r="AA150" s="23" t="str">
        <f aca="false">IF(COUNTA($A150:$J150)=0,"",IF($G150=0,0,$T150/$G150))</f>
        <v/>
      </c>
      <c r="AB150" s="9" t="str">
        <f aca="false">IF(COUNTA($A150:$J150)=0,"",IF($B150="","Pick a product",IF($E150&gt;$D150,"Confirmed &gt; received",IF($F150&gt;$E150,"Dispatched &gt; confirmed",IF($G150+$H150&gt;$F150,"Delivered + returned &gt; dispatched","OK")))))</f>
        <v/>
      </c>
    </row>
    <row r="151" customFormat="false" ht="15" hidden="false" customHeight="false" outlineLevel="0" collapsed="false">
      <c r="A151" s="20"/>
      <c r="B151" s="14"/>
      <c r="C151" s="15"/>
      <c r="D151" s="21"/>
      <c r="E151" s="21"/>
      <c r="F151" s="21"/>
      <c r="G151" s="21"/>
      <c r="H151" s="21"/>
      <c r="I151" s="15"/>
      <c r="J151" s="15"/>
      <c r="K151" s="22" t="str">
        <f aca="false">IF(COUNTA($A151:$J151)=0,"",IF($I151&lt;&gt;"",$I151,IFERROR(INDEX(Settings!$B$14:$B$28,MATCH($B151,Settings!$A$14:$A$28,0)),0)))</f>
        <v/>
      </c>
      <c r="L151" s="23" t="str">
        <f aca="false">IF(COUNTA($A151:$J151)=0,"",$G151*($K151+IFERROR(INDEX(Settings!$C$14:$C$28,MATCH($B151,Settings!$A$14:$A$28,0)),0)))</f>
        <v/>
      </c>
      <c r="M151" s="23" t="str">
        <f aca="false">IF(COUNTA($A151:$J151)=0,"",($G151+$H151*Settings!$B$10)*IFERROR(INDEX(Settings!$D$14:$D$28,MATCH($B151,Settings!$A$14:$A$28,0)),0))</f>
        <v/>
      </c>
      <c r="N151" s="23" t="str">
        <f aca="false">IF(COUNTA($A151:$J151)=0,"",$F151*IFERROR(INDEX(Settings!$E$14:$E$28,MATCH($B151,Settings!$A$14:$A$28,0)),0))</f>
        <v/>
      </c>
      <c r="O151" s="23" t="str">
        <f aca="false">IF(COUNTA($A151:$J151)=0,"",$D151*Settings!$B$5)</f>
        <v/>
      </c>
      <c r="P151" s="23" t="str">
        <f aca="false">IF(COUNTA($A151:$J151)=0,"",$G151*Settings!$B$6+$H151*Settings!$B$7)</f>
        <v/>
      </c>
      <c r="Q151" s="23" t="str">
        <f aca="false">IF(COUNTA($A151:$J151)=0,"",$L151*Settings!$B$8)</f>
        <v/>
      </c>
      <c r="R151" s="23" t="str">
        <f aca="false">IF(COUNTA($A151:$J151)=0,"",($P151+$Q151)*Settings!$B$9)</f>
        <v/>
      </c>
      <c r="S151" s="23" t="str">
        <f aca="false">IF(COUNTA($A151:$J151)=0,"",$C151+$J151+SUM($M151:$R151))</f>
        <v/>
      </c>
      <c r="T151" s="23" t="str">
        <f aca="false">IF(COUNTA($A151:$J151)=0,"",$L151-$S151)</f>
        <v/>
      </c>
      <c r="U151" s="24" t="str">
        <f aca="false">IF(COUNTA($A151:$J151)=0,"",IF($L151=0,0,$T151/$L151))</f>
        <v/>
      </c>
      <c r="V151" s="24" t="str">
        <f aca="false">IF(COUNTA($A151:$J151)=0,"",IF($D151=0,0,$E151/$D151))</f>
        <v/>
      </c>
      <c r="W151" s="24" t="str">
        <f aca="false">IF(COUNTA($A151:$J151)=0,"",IF($F151=0,0,$G151/$F151))</f>
        <v/>
      </c>
      <c r="X151" s="24" t="str">
        <f aca="false">IF(COUNTA($A151:$J151)=0,"",IF($F151=0,0,$H151/$F151))</f>
        <v/>
      </c>
      <c r="Y151" s="25" t="str">
        <f aca="false">IF(COUNTA($A151:$J151)=0,"",IF($C151=0,0,$L151/$C151))</f>
        <v/>
      </c>
      <c r="Z151" s="23" t="str">
        <f aca="false">IF(COUNTA($A151:$J151)=0,"",IF($G151=0,0,$C151/$G151))</f>
        <v/>
      </c>
      <c r="AA151" s="23" t="str">
        <f aca="false">IF(COUNTA($A151:$J151)=0,"",IF($G151=0,0,$T151/$G151))</f>
        <v/>
      </c>
      <c r="AB151" s="9" t="str">
        <f aca="false">IF(COUNTA($A151:$J151)=0,"",IF($B151="","Pick a product",IF($E151&gt;$D151,"Confirmed &gt; received",IF($F151&gt;$E151,"Dispatched &gt; confirmed",IF($G151+$H151&gt;$F151,"Delivered + returned &gt; dispatched","OK")))))</f>
        <v/>
      </c>
    </row>
    <row r="152" customFormat="false" ht="15" hidden="false" customHeight="false" outlineLevel="0" collapsed="false">
      <c r="A152" s="20"/>
      <c r="B152" s="14"/>
      <c r="C152" s="15"/>
      <c r="D152" s="21"/>
      <c r="E152" s="21"/>
      <c r="F152" s="21"/>
      <c r="G152" s="21"/>
      <c r="H152" s="21"/>
      <c r="I152" s="15"/>
      <c r="J152" s="15"/>
      <c r="K152" s="22" t="str">
        <f aca="false">IF(COUNTA($A152:$J152)=0,"",IF($I152&lt;&gt;"",$I152,IFERROR(INDEX(Settings!$B$14:$B$28,MATCH($B152,Settings!$A$14:$A$28,0)),0)))</f>
        <v/>
      </c>
      <c r="L152" s="23" t="str">
        <f aca="false">IF(COUNTA($A152:$J152)=0,"",$G152*($K152+IFERROR(INDEX(Settings!$C$14:$C$28,MATCH($B152,Settings!$A$14:$A$28,0)),0)))</f>
        <v/>
      </c>
      <c r="M152" s="23" t="str">
        <f aca="false">IF(COUNTA($A152:$J152)=0,"",($G152+$H152*Settings!$B$10)*IFERROR(INDEX(Settings!$D$14:$D$28,MATCH($B152,Settings!$A$14:$A$28,0)),0))</f>
        <v/>
      </c>
      <c r="N152" s="23" t="str">
        <f aca="false">IF(COUNTA($A152:$J152)=0,"",$F152*IFERROR(INDEX(Settings!$E$14:$E$28,MATCH($B152,Settings!$A$14:$A$28,0)),0))</f>
        <v/>
      </c>
      <c r="O152" s="23" t="str">
        <f aca="false">IF(COUNTA($A152:$J152)=0,"",$D152*Settings!$B$5)</f>
        <v/>
      </c>
      <c r="P152" s="23" t="str">
        <f aca="false">IF(COUNTA($A152:$J152)=0,"",$G152*Settings!$B$6+$H152*Settings!$B$7)</f>
        <v/>
      </c>
      <c r="Q152" s="23" t="str">
        <f aca="false">IF(COUNTA($A152:$J152)=0,"",$L152*Settings!$B$8)</f>
        <v/>
      </c>
      <c r="R152" s="23" t="str">
        <f aca="false">IF(COUNTA($A152:$J152)=0,"",($P152+$Q152)*Settings!$B$9)</f>
        <v/>
      </c>
      <c r="S152" s="23" t="str">
        <f aca="false">IF(COUNTA($A152:$J152)=0,"",$C152+$J152+SUM($M152:$R152))</f>
        <v/>
      </c>
      <c r="T152" s="23" t="str">
        <f aca="false">IF(COUNTA($A152:$J152)=0,"",$L152-$S152)</f>
        <v/>
      </c>
      <c r="U152" s="24" t="str">
        <f aca="false">IF(COUNTA($A152:$J152)=0,"",IF($L152=0,0,$T152/$L152))</f>
        <v/>
      </c>
      <c r="V152" s="24" t="str">
        <f aca="false">IF(COUNTA($A152:$J152)=0,"",IF($D152=0,0,$E152/$D152))</f>
        <v/>
      </c>
      <c r="W152" s="24" t="str">
        <f aca="false">IF(COUNTA($A152:$J152)=0,"",IF($F152=0,0,$G152/$F152))</f>
        <v/>
      </c>
      <c r="X152" s="24" t="str">
        <f aca="false">IF(COUNTA($A152:$J152)=0,"",IF($F152=0,0,$H152/$F152))</f>
        <v/>
      </c>
      <c r="Y152" s="25" t="str">
        <f aca="false">IF(COUNTA($A152:$J152)=0,"",IF($C152=0,0,$L152/$C152))</f>
        <v/>
      </c>
      <c r="Z152" s="23" t="str">
        <f aca="false">IF(COUNTA($A152:$J152)=0,"",IF($G152=0,0,$C152/$G152))</f>
        <v/>
      </c>
      <c r="AA152" s="23" t="str">
        <f aca="false">IF(COUNTA($A152:$J152)=0,"",IF($G152=0,0,$T152/$G152))</f>
        <v/>
      </c>
      <c r="AB152" s="9" t="str">
        <f aca="false">IF(COUNTA($A152:$J152)=0,"",IF($B152="","Pick a product",IF($E152&gt;$D152,"Confirmed &gt; received",IF($F152&gt;$E152,"Dispatched &gt; confirmed",IF($G152+$H152&gt;$F152,"Delivered + returned &gt; dispatched","OK")))))</f>
        <v/>
      </c>
    </row>
    <row r="153" customFormat="false" ht="15" hidden="false" customHeight="false" outlineLevel="0" collapsed="false">
      <c r="A153" s="20"/>
      <c r="B153" s="14"/>
      <c r="C153" s="15"/>
      <c r="D153" s="21"/>
      <c r="E153" s="21"/>
      <c r="F153" s="21"/>
      <c r="G153" s="21"/>
      <c r="H153" s="21"/>
      <c r="I153" s="15"/>
      <c r="J153" s="15"/>
      <c r="K153" s="22" t="str">
        <f aca="false">IF(COUNTA($A153:$J153)=0,"",IF($I153&lt;&gt;"",$I153,IFERROR(INDEX(Settings!$B$14:$B$28,MATCH($B153,Settings!$A$14:$A$28,0)),0)))</f>
        <v/>
      </c>
      <c r="L153" s="23" t="str">
        <f aca="false">IF(COUNTA($A153:$J153)=0,"",$G153*($K153+IFERROR(INDEX(Settings!$C$14:$C$28,MATCH($B153,Settings!$A$14:$A$28,0)),0)))</f>
        <v/>
      </c>
      <c r="M153" s="23" t="str">
        <f aca="false">IF(COUNTA($A153:$J153)=0,"",($G153+$H153*Settings!$B$10)*IFERROR(INDEX(Settings!$D$14:$D$28,MATCH($B153,Settings!$A$14:$A$28,0)),0))</f>
        <v/>
      </c>
      <c r="N153" s="23" t="str">
        <f aca="false">IF(COUNTA($A153:$J153)=0,"",$F153*IFERROR(INDEX(Settings!$E$14:$E$28,MATCH($B153,Settings!$A$14:$A$28,0)),0))</f>
        <v/>
      </c>
      <c r="O153" s="23" t="str">
        <f aca="false">IF(COUNTA($A153:$J153)=0,"",$D153*Settings!$B$5)</f>
        <v/>
      </c>
      <c r="P153" s="23" t="str">
        <f aca="false">IF(COUNTA($A153:$J153)=0,"",$G153*Settings!$B$6+$H153*Settings!$B$7)</f>
        <v/>
      </c>
      <c r="Q153" s="23" t="str">
        <f aca="false">IF(COUNTA($A153:$J153)=0,"",$L153*Settings!$B$8)</f>
        <v/>
      </c>
      <c r="R153" s="23" t="str">
        <f aca="false">IF(COUNTA($A153:$J153)=0,"",($P153+$Q153)*Settings!$B$9)</f>
        <v/>
      </c>
      <c r="S153" s="23" t="str">
        <f aca="false">IF(COUNTA($A153:$J153)=0,"",$C153+$J153+SUM($M153:$R153))</f>
        <v/>
      </c>
      <c r="T153" s="23" t="str">
        <f aca="false">IF(COUNTA($A153:$J153)=0,"",$L153-$S153)</f>
        <v/>
      </c>
      <c r="U153" s="24" t="str">
        <f aca="false">IF(COUNTA($A153:$J153)=0,"",IF($L153=0,0,$T153/$L153))</f>
        <v/>
      </c>
      <c r="V153" s="24" t="str">
        <f aca="false">IF(COUNTA($A153:$J153)=0,"",IF($D153=0,0,$E153/$D153))</f>
        <v/>
      </c>
      <c r="W153" s="24" t="str">
        <f aca="false">IF(COUNTA($A153:$J153)=0,"",IF($F153=0,0,$G153/$F153))</f>
        <v/>
      </c>
      <c r="X153" s="24" t="str">
        <f aca="false">IF(COUNTA($A153:$J153)=0,"",IF($F153=0,0,$H153/$F153))</f>
        <v/>
      </c>
      <c r="Y153" s="25" t="str">
        <f aca="false">IF(COUNTA($A153:$J153)=0,"",IF($C153=0,0,$L153/$C153))</f>
        <v/>
      </c>
      <c r="Z153" s="23" t="str">
        <f aca="false">IF(COUNTA($A153:$J153)=0,"",IF($G153=0,0,$C153/$G153))</f>
        <v/>
      </c>
      <c r="AA153" s="23" t="str">
        <f aca="false">IF(COUNTA($A153:$J153)=0,"",IF($G153=0,0,$T153/$G153))</f>
        <v/>
      </c>
      <c r="AB153" s="9" t="str">
        <f aca="false">IF(COUNTA($A153:$J153)=0,"",IF($B153="","Pick a product",IF($E153&gt;$D153,"Confirmed &gt; received",IF($F153&gt;$E153,"Dispatched &gt; confirmed",IF($G153+$H153&gt;$F153,"Delivered + returned &gt; dispatched","OK")))))</f>
        <v/>
      </c>
    </row>
    <row r="154" customFormat="false" ht="15" hidden="false" customHeight="false" outlineLevel="0" collapsed="false">
      <c r="A154" s="20"/>
      <c r="B154" s="14"/>
      <c r="C154" s="15"/>
      <c r="D154" s="21"/>
      <c r="E154" s="21"/>
      <c r="F154" s="21"/>
      <c r="G154" s="21"/>
      <c r="H154" s="21"/>
      <c r="I154" s="15"/>
      <c r="J154" s="15"/>
      <c r="K154" s="22" t="str">
        <f aca="false">IF(COUNTA($A154:$J154)=0,"",IF($I154&lt;&gt;"",$I154,IFERROR(INDEX(Settings!$B$14:$B$28,MATCH($B154,Settings!$A$14:$A$28,0)),0)))</f>
        <v/>
      </c>
      <c r="L154" s="23" t="str">
        <f aca="false">IF(COUNTA($A154:$J154)=0,"",$G154*($K154+IFERROR(INDEX(Settings!$C$14:$C$28,MATCH($B154,Settings!$A$14:$A$28,0)),0)))</f>
        <v/>
      </c>
      <c r="M154" s="23" t="str">
        <f aca="false">IF(COUNTA($A154:$J154)=0,"",($G154+$H154*Settings!$B$10)*IFERROR(INDEX(Settings!$D$14:$D$28,MATCH($B154,Settings!$A$14:$A$28,0)),0))</f>
        <v/>
      </c>
      <c r="N154" s="23" t="str">
        <f aca="false">IF(COUNTA($A154:$J154)=0,"",$F154*IFERROR(INDEX(Settings!$E$14:$E$28,MATCH($B154,Settings!$A$14:$A$28,0)),0))</f>
        <v/>
      </c>
      <c r="O154" s="23" t="str">
        <f aca="false">IF(COUNTA($A154:$J154)=0,"",$D154*Settings!$B$5)</f>
        <v/>
      </c>
      <c r="P154" s="23" t="str">
        <f aca="false">IF(COUNTA($A154:$J154)=0,"",$G154*Settings!$B$6+$H154*Settings!$B$7)</f>
        <v/>
      </c>
      <c r="Q154" s="23" t="str">
        <f aca="false">IF(COUNTA($A154:$J154)=0,"",$L154*Settings!$B$8)</f>
        <v/>
      </c>
      <c r="R154" s="23" t="str">
        <f aca="false">IF(COUNTA($A154:$J154)=0,"",($P154+$Q154)*Settings!$B$9)</f>
        <v/>
      </c>
      <c r="S154" s="23" t="str">
        <f aca="false">IF(COUNTA($A154:$J154)=0,"",$C154+$J154+SUM($M154:$R154))</f>
        <v/>
      </c>
      <c r="T154" s="23" t="str">
        <f aca="false">IF(COUNTA($A154:$J154)=0,"",$L154-$S154)</f>
        <v/>
      </c>
      <c r="U154" s="24" t="str">
        <f aca="false">IF(COUNTA($A154:$J154)=0,"",IF($L154=0,0,$T154/$L154))</f>
        <v/>
      </c>
      <c r="V154" s="24" t="str">
        <f aca="false">IF(COUNTA($A154:$J154)=0,"",IF($D154=0,0,$E154/$D154))</f>
        <v/>
      </c>
      <c r="W154" s="24" t="str">
        <f aca="false">IF(COUNTA($A154:$J154)=0,"",IF($F154=0,0,$G154/$F154))</f>
        <v/>
      </c>
      <c r="X154" s="24" t="str">
        <f aca="false">IF(COUNTA($A154:$J154)=0,"",IF($F154=0,0,$H154/$F154))</f>
        <v/>
      </c>
      <c r="Y154" s="25" t="str">
        <f aca="false">IF(COUNTA($A154:$J154)=0,"",IF($C154=0,0,$L154/$C154))</f>
        <v/>
      </c>
      <c r="Z154" s="23" t="str">
        <f aca="false">IF(COUNTA($A154:$J154)=0,"",IF($G154=0,0,$C154/$G154))</f>
        <v/>
      </c>
      <c r="AA154" s="23" t="str">
        <f aca="false">IF(COUNTA($A154:$J154)=0,"",IF($G154=0,0,$T154/$G154))</f>
        <v/>
      </c>
      <c r="AB154" s="9" t="str">
        <f aca="false">IF(COUNTA($A154:$J154)=0,"",IF($B154="","Pick a product",IF($E154&gt;$D154,"Confirmed &gt; received",IF($F154&gt;$E154,"Dispatched &gt; confirmed",IF($G154+$H154&gt;$F154,"Delivered + returned &gt; dispatched","OK")))))</f>
        <v/>
      </c>
    </row>
    <row r="155" customFormat="false" ht="15" hidden="false" customHeight="false" outlineLevel="0" collapsed="false">
      <c r="A155" s="20"/>
      <c r="B155" s="14"/>
      <c r="C155" s="15"/>
      <c r="D155" s="21"/>
      <c r="E155" s="21"/>
      <c r="F155" s="21"/>
      <c r="G155" s="21"/>
      <c r="H155" s="21"/>
      <c r="I155" s="15"/>
      <c r="J155" s="15"/>
      <c r="K155" s="22" t="str">
        <f aca="false">IF(COUNTA($A155:$J155)=0,"",IF($I155&lt;&gt;"",$I155,IFERROR(INDEX(Settings!$B$14:$B$28,MATCH($B155,Settings!$A$14:$A$28,0)),0)))</f>
        <v/>
      </c>
      <c r="L155" s="23" t="str">
        <f aca="false">IF(COUNTA($A155:$J155)=0,"",$G155*($K155+IFERROR(INDEX(Settings!$C$14:$C$28,MATCH($B155,Settings!$A$14:$A$28,0)),0)))</f>
        <v/>
      </c>
      <c r="M155" s="23" t="str">
        <f aca="false">IF(COUNTA($A155:$J155)=0,"",($G155+$H155*Settings!$B$10)*IFERROR(INDEX(Settings!$D$14:$D$28,MATCH($B155,Settings!$A$14:$A$28,0)),0))</f>
        <v/>
      </c>
      <c r="N155" s="23" t="str">
        <f aca="false">IF(COUNTA($A155:$J155)=0,"",$F155*IFERROR(INDEX(Settings!$E$14:$E$28,MATCH($B155,Settings!$A$14:$A$28,0)),0))</f>
        <v/>
      </c>
      <c r="O155" s="23" t="str">
        <f aca="false">IF(COUNTA($A155:$J155)=0,"",$D155*Settings!$B$5)</f>
        <v/>
      </c>
      <c r="P155" s="23" t="str">
        <f aca="false">IF(COUNTA($A155:$J155)=0,"",$G155*Settings!$B$6+$H155*Settings!$B$7)</f>
        <v/>
      </c>
      <c r="Q155" s="23" t="str">
        <f aca="false">IF(COUNTA($A155:$J155)=0,"",$L155*Settings!$B$8)</f>
        <v/>
      </c>
      <c r="R155" s="23" t="str">
        <f aca="false">IF(COUNTA($A155:$J155)=0,"",($P155+$Q155)*Settings!$B$9)</f>
        <v/>
      </c>
      <c r="S155" s="23" t="str">
        <f aca="false">IF(COUNTA($A155:$J155)=0,"",$C155+$J155+SUM($M155:$R155))</f>
        <v/>
      </c>
      <c r="T155" s="23" t="str">
        <f aca="false">IF(COUNTA($A155:$J155)=0,"",$L155-$S155)</f>
        <v/>
      </c>
      <c r="U155" s="24" t="str">
        <f aca="false">IF(COUNTA($A155:$J155)=0,"",IF($L155=0,0,$T155/$L155))</f>
        <v/>
      </c>
      <c r="V155" s="24" t="str">
        <f aca="false">IF(COUNTA($A155:$J155)=0,"",IF($D155=0,0,$E155/$D155))</f>
        <v/>
      </c>
      <c r="W155" s="24" t="str">
        <f aca="false">IF(COUNTA($A155:$J155)=0,"",IF($F155=0,0,$G155/$F155))</f>
        <v/>
      </c>
      <c r="X155" s="24" t="str">
        <f aca="false">IF(COUNTA($A155:$J155)=0,"",IF($F155=0,0,$H155/$F155))</f>
        <v/>
      </c>
      <c r="Y155" s="25" t="str">
        <f aca="false">IF(COUNTA($A155:$J155)=0,"",IF($C155=0,0,$L155/$C155))</f>
        <v/>
      </c>
      <c r="Z155" s="23" t="str">
        <f aca="false">IF(COUNTA($A155:$J155)=0,"",IF($G155=0,0,$C155/$G155))</f>
        <v/>
      </c>
      <c r="AA155" s="23" t="str">
        <f aca="false">IF(COUNTA($A155:$J155)=0,"",IF($G155=0,0,$T155/$G155))</f>
        <v/>
      </c>
      <c r="AB155" s="9" t="str">
        <f aca="false">IF(COUNTA($A155:$J155)=0,"",IF($B155="","Pick a product",IF($E155&gt;$D155,"Confirmed &gt; received",IF($F155&gt;$E155,"Dispatched &gt; confirmed",IF($G155+$H155&gt;$F155,"Delivered + returned &gt; dispatched","OK")))))</f>
        <v/>
      </c>
    </row>
    <row r="156" customFormat="false" ht="15" hidden="false" customHeight="false" outlineLevel="0" collapsed="false">
      <c r="A156" s="20"/>
      <c r="B156" s="14"/>
      <c r="C156" s="15"/>
      <c r="D156" s="21"/>
      <c r="E156" s="21"/>
      <c r="F156" s="21"/>
      <c r="G156" s="21"/>
      <c r="H156" s="21"/>
      <c r="I156" s="15"/>
      <c r="J156" s="15"/>
      <c r="K156" s="22" t="str">
        <f aca="false">IF(COUNTA($A156:$J156)=0,"",IF($I156&lt;&gt;"",$I156,IFERROR(INDEX(Settings!$B$14:$B$28,MATCH($B156,Settings!$A$14:$A$28,0)),0)))</f>
        <v/>
      </c>
      <c r="L156" s="23" t="str">
        <f aca="false">IF(COUNTA($A156:$J156)=0,"",$G156*($K156+IFERROR(INDEX(Settings!$C$14:$C$28,MATCH($B156,Settings!$A$14:$A$28,0)),0)))</f>
        <v/>
      </c>
      <c r="M156" s="23" t="str">
        <f aca="false">IF(COUNTA($A156:$J156)=0,"",($G156+$H156*Settings!$B$10)*IFERROR(INDEX(Settings!$D$14:$D$28,MATCH($B156,Settings!$A$14:$A$28,0)),0))</f>
        <v/>
      </c>
      <c r="N156" s="23" t="str">
        <f aca="false">IF(COUNTA($A156:$J156)=0,"",$F156*IFERROR(INDEX(Settings!$E$14:$E$28,MATCH($B156,Settings!$A$14:$A$28,0)),0))</f>
        <v/>
      </c>
      <c r="O156" s="23" t="str">
        <f aca="false">IF(COUNTA($A156:$J156)=0,"",$D156*Settings!$B$5)</f>
        <v/>
      </c>
      <c r="P156" s="23" t="str">
        <f aca="false">IF(COUNTA($A156:$J156)=0,"",$G156*Settings!$B$6+$H156*Settings!$B$7)</f>
        <v/>
      </c>
      <c r="Q156" s="23" t="str">
        <f aca="false">IF(COUNTA($A156:$J156)=0,"",$L156*Settings!$B$8)</f>
        <v/>
      </c>
      <c r="R156" s="23" t="str">
        <f aca="false">IF(COUNTA($A156:$J156)=0,"",($P156+$Q156)*Settings!$B$9)</f>
        <v/>
      </c>
      <c r="S156" s="23" t="str">
        <f aca="false">IF(COUNTA($A156:$J156)=0,"",$C156+$J156+SUM($M156:$R156))</f>
        <v/>
      </c>
      <c r="T156" s="23" t="str">
        <f aca="false">IF(COUNTA($A156:$J156)=0,"",$L156-$S156)</f>
        <v/>
      </c>
      <c r="U156" s="24" t="str">
        <f aca="false">IF(COUNTA($A156:$J156)=0,"",IF($L156=0,0,$T156/$L156))</f>
        <v/>
      </c>
      <c r="V156" s="24" t="str">
        <f aca="false">IF(COUNTA($A156:$J156)=0,"",IF($D156=0,0,$E156/$D156))</f>
        <v/>
      </c>
      <c r="W156" s="24" t="str">
        <f aca="false">IF(COUNTA($A156:$J156)=0,"",IF($F156=0,0,$G156/$F156))</f>
        <v/>
      </c>
      <c r="X156" s="24" t="str">
        <f aca="false">IF(COUNTA($A156:$J156)=0,"",IF($F156=0,0,$H156/$F156))</f>
        <v/>
      </c>
      <c r="Y156" s="25" t="str">
        <f aca="false">IF(COUNTA($A156:$J156)=0,"",IF($C156=0,0,$L156/$C156))</f>
        <v/>
      </c>
      <c r="Z156" s="23" t="str">
        <f aca="false">IF(COUNTA($A156:$J156)=0,"",IF($G156=0,0,$C156/$G156))</f>
        <v/>
      </c>
      <c r="AA156" s="23" t="str">
        <f aca="false">IF(COUNTA($A156:$J156)=0,"",IF($G156=0,0,$T156/$G156))</f>
        <v/>
      </c>
      <c r="AB156" s="9" t="str">
        <f aca="false">IF(COUNTA($A156:$J156)=0,"",IF($B156="","Pick a product",IF($E156&gt;$D156,"Confirmed &gt; received",IF($F156&gt;$E156,"Dispatched &gt; confirmed",IF($G156+$H156&gt;$F156,"Delivered + returned &gt; dispatched","OK")))))</f>
        <v/>
      </c>
    </row>
    <row r="157" customFormat="false" ht="15" hidden="false" customHeight="false" outlineLevel="0" collapsed="false">
      <c r="A157" s="20"/>
      <c r="B157" s="14"/>
      <c r="C157" s="15"/>
      <c r="D157" s="21"/>
      <c r="E157" s="21"/>
      <c r="F157" s="21"/>
      <c r="G157" s="21"/>
      <c r="H157" s="21"/>
      <c r="I157" s="15"/>
      <c r="J157" s="15"/>
      <c r="K157" s="22" t="str">
        <f aca="false">IF(COUNTA($A157:$J157)=0,"",IF($I157&lt;&gt;"",$I157,IFERROR(INDEX(Settings!$B$14:$B$28,MATCH($B157,Settings!$A$14:$A$28,0)),0)))</f>
        <v/>
      </c>
      <c r="L157" s="23" t="str">
        <f aca="false">IF(COUNTA($A157:$J157)=0,"",$G157*($K157+IFERROR(INDEX(Settings!$C$14:$C$28,MATCH($B157,Settings!$A$14:$A$28,0)),0)))</f>
        <v/>
      </c>
      <c r="M157" s="23" t="str">
        <f aca="false">IF(COUNTA($A157:$J157)=0,"",($G157+$H157*Settings!$B$10)*IFERROR(INDEX(Settings!$D$14:$D$28,MATCH($B157,Settings!$A$14:$A$28,0)),0))</f>
        <v/>
      </c>
      <c r="N157" s="23" t="str">
        <f aca="false">IF(COUNTA($A157:$J157)=0,"",$F157*IFERROR(INDEX(Settings!$E$14:$E$28,MATCH($B157,Settings!$A$14:$A$28,0)),0))</f>
        <v/>
      </c>
      <c r="O157" s="23" t="str">
        <f aca="false">IF(COUNTA($A157:$J157)=0,"",$D157*Settings!$B$5)</f>
        <v/>
      </c>
      <c r="P157" s="23" t="str">
        <f aca="false">IF(COUNTA($A157:$J157)=0,"",$G157*Settings!$B$6+$H157*Settings!$B$7)</f>
        <v/>
      </c>
      <c r="Q157" s="23" t="str">
        <f aca="false">IF(COUNTA($A157:$J157)=0,"",$L157*Settings!$B$8)</f>
        <v/>
      </c>
      <c r="R157" s="23" t="str">
        <f aca="false">IF(COUNTA($A157:$J157)=0,"",($P157+$Q157)*Settings!$B$9)</f>
        <v/>
      </c>
      <c r="S157" s="23" t="str">
        <f aca="false">IF(COUNTA($A157:$J157)=0,"",$C157+$J157+SUM($M157:$R157))</f>
        <v/>
      </c>
      <c r="T157" s="23" t="str">
        <f aca="false">IF(COUNTA($A157:$J157)=0,"",$L157-$S157)</f>
        <v/>
      </c>
      <c r="U157" s="24" t="str">
        <f aca="false">IF(COUNTA($A157:$J157)=0,"",IF($L157=0,0,$T157/$L157))</f>
        <v/>
      </c>
      <c r="V157" s="24" t="str">
        <f aca="false">IF(COUNTA($A157:$J157)=0,"",IF($D157=0,0,$E157/$D157))</f>
        <v/>
      </c>
      <c r="W157" s="24" t="str">
        <f aca="false">IF(COUNTA($A157:$J157)=0,"",IF($F157=0,0,$G157/$F157))</f>
        <v/>
      </c>
      <c r="X157" s="24" t="str">
        <f aca="false">IF(COUNTA($A157:$J157)=0,"",IF($F157=0,0,$H157/$F157))</f>
        <v/>
      </c>
      <c r="Y157" s="25" t="str">
        <f aca="false">IF(COUNTA($A157:$J157)=0,"",IF($C157=0,0,$L157/$C157))</f>
        <v/>
      </c>
      <c r="Z157" s="23" t="str">
        <f aca="false">IF(COUNTA($A157:$J157)=0,"",IF($G157=0,0,$C157/$G157))</f>
        <v/>
      </c>
      <c r="AA157" s="23" t="str">
        <f aca="false">IF(COUNTA($A157:$J157)=0,"",IF($G157=0,0,$T157/$G157))</f>
        <v/>
      </c>
      <c r="AB157" s="9" t="str">
        <f aca="false">IF(COUNTA($A157:$J157)=0,"",IF($B157="","Pick a product",IF($E157&gt;$D157,"Confirmed &gt; received",IF($F157&gt;$E157,"Dispatched &gt; confirmed",IF($G157+$H157&gt;$F157,"Delivered + returned &gt; dispatched","OK")))))</f>
        <v/>
      </c>
    </row>
    <row r="158" customFormat="false" ht="15" hidden="false" customHeight="false" outlineLevel="0" collapsed="false">
      <c r="A158" s="20"/>
      <c r="B158" s="14"/>
      <c r="C158" s="15"/>
      <c r="D158" s="21"/>
      <c r="E158" s="21"/>
      <c r="F158" s="21"/>
      <c r="G158" s="21"/>
      <c r="H158" s="21"/>
      <c r="I158" s="15"/>
      <c r="J158" s="15"/>
      <c r="K158" s="22" t="str">
        <f aca="false">IF(COUNTA($A158:$J158)=0,"",IF($I158&lt;&gt;"",$I158,IFERROR(INDEX(Settings!$B$14:$B$28,MATCH($B158,Settings!$A$14:$A$28,0)),0)))</f>
        <v/>
      </c>
      <c r="L158" s="23" t="str">
        <f aca="false">IF(COUNTA($A158:$J158)=0,"",$G158*($K158+IFERROR(INDEX(Settings!$C$14:$C$28,MATCH($B158,Settings!$A$14:$A$28,0)),0)))</f>
        <v/>
      </c>
      <c r="M158" s="23" t="str">
        <f aca="false">IF(COUNTA($A158:$J158)=0,"",($G158+$H158*Settings!$B$10)*IFERROR(INDEX(Settings!$D$14:$D$28,MATCH($B158,Settings!$A$14:$A$28,0)),0))</f>
        <v/>
      </c>
      <c r="N158" s="23" t="str">
        <f aca="false">IF(COUNTA($A158:$J158)=0,"",$F158*IFERROR(INDEX(Settings!$E$14:$E$28,MATCH($B158,Settings!$A$14:$A$28,0)),0))</f>
        <v/>
      </c>
      <c r="O158" s="23" t="str">
        <f aca="false">IF(COUNTA($A158:$J158)=0,"",$D158*Settings!$B$5)</f>
        <v/>
      </c>
      <c r="P158" s="23" t="str">
        <f aca="false">IF(COUNTA($A158:$J158)=0,"",$G158*Settings!$B$6+$H158*Settings!$B$7)</f>
        <v/>
      </c>
      <c r="Q158" s="23" t="str">
        <f aca="false">IF(COUNTA($A158:$J158)=0,"",$L158*Settings!$B$8)</f>
        <v/>
      </c>
      <c r="R158" s="23" t="str">
        <f aca="false">IF(COUNTA($A158:$J158)=0,"",($P158+$Q158)*Settings!$B$9)</f>
        <v/>
      </c>
      <c r="S158" s="23" t="str">
        <f aca="false">IF(COUNTA($A158:$J158)=0,"",$C158+$J158+SUM($M158:$R158))</f>
        <v/>
      </c>
      <c r="T158" s="23" t="str">
        <f aca="false">IF(COUNTA($A158:$J158)=0,"",$L158-$S158)</f>
        <v/>
      </c>
      <c r="U158" s="24" t="str">
        <f aca="false">IF(COUNTA($A158:$J158)=0,"",IF($L158=0,0,$T158/$L158))</f>
        <v/>
      </c>
      <c r="V158" s="24" t="str">
        <f aca="false">IF(COUNTA($A158:$J158)=0,"",IF($D158=0,0,$E158/$D158))</f>
        <v/>
      </c>
      <c r="W158" s="24" t="str">
        <f aca="false">IF(COUNTA($A158:$J158)=0,"",IF($F158=0,0,$G158/$F158))</f>
        <v/>
      </c>
      <c r="X158" s="24" t="str">
        <f aca="false">IF(COUNTA($A158:$J158)=0,"",IF($F158=0,0,$H158/$F158))</f>
        <v/>
      </c>
      <c r="Y158" s="25" t="str">
        <f aca="false">IF(COUNTA($A158:$J158)=0,"",IF($C158=0,0,$L158/$C158))</f>
        <v/>
      </c>
      <c r="Z158" s="23" t="str">
        <f aca="false">IF(COUNTA($A158:$J158)=0,"",IF($G158=0,0,$C158/$G158))</f>
        <v/>
      </c>
      <c r="AA158" s="23" t="str">
        <f aca="false">IF(COUNTA($A158:$J158)=0,"",IF($G158=0,0,$T158/$G158))</f>
        <v/>
      </c>
      <c r="AB158" s="9" t="str">
        <f aca="false">IF(COUNTA($A158:$J158)=0,"",IF($B158="","Pick a product",IF($E158&gt;$D158,"Confirmed &gt; received",IF($F158&gt;$E158,"Dispatched &gt; confirmed",IF($G158+$H158&gt;$F158,"Delivered + returned &gt; dispatched","OK")))))</f>
        <v/>
      </c>
    </row>
    <row r="159" customFormat="false" ht="15" hidden="false" customHeight="false" outlineLevel="0" collapsed="false">
      <c r="A159" s="20"/>
      <c r="B159" s="14"/>
      <c r="C159" s="15"/>
      <c r="D159" s="21"/>
      <c r="E159" s="21"/>
      <c r="F159" s="21"/>
      <c r="G159" s="21"/>
      <c r="H159" s="21"/>
      <c r="I159" s="15"/>
      <c r="J159" s="15"/>
      <c r="K159" s="22" t="str">
        <f aca="false">IF(COUNTA($A159:$J159)=0,"",IF($I159&lt;&gt;"",$I159,IFERROR(INDEX(Settings!$B$14:$B$28,MATCH($B159,Settings!$A$14:$A$28,0)),0)))</f>
        <v/>
      </c>
      <c r="L159" s="23" t="str">
        <f aca="false">IF(COUNTA($A159:$J159)=0,"",$G159*($K159+IFERROR(INDEX(Settings!$C$14:$C$28,MATCH($B159,Settings!$A$14:$A$28,0)),0)))</f>
        <v/>
      </c>
      <c r="M159" s="23" t="str">
        <f aca="false">IF(COUNTA($A159:$J159)=0,"",($G159+$H159*Settings!$B$10)*IFERROR(INDEX(Settings!$D$14:$D$28,MATCH($B159,Settings!$A$14:$A$28,0)),0))</f>
        <v/>
      </c>
      <c r="N159" s="23" t="str">
        <f aca="false">IF(COUNTA($A159:$J159)=0,"",$F159*IFERROR(INDEX(Settings!$E$14:$E$28,MATCH($B159,Settings!$A$14:$A$28,0)),0))</f>
        <v/>
      </c>
      <c r="O159" s="23" t="str">
        <f aca="false">IF(COUNTA($A159:$J159)=0,"",$D159*Settings!$B$5)</f>
        <v/>
      </c>
      <c r="P159" s="23" t="str">
        <f aca="false">IF(COUNTA($A159:$J159)=0,"",$G159*Settings!$B$6+$H159*Settings!$B$7)</f>
        <v/>
      </c>
      <c r="Q159" s="23" t="str">
        <f aca="false">IF(COUNTA($A159:$J159)=0,"",$L159*Settings!$B$8)</f>
        <v/>
      </c>
      <c r="R159" s="23" t="str">
        <f aca="false">IF(COUNTA($A159:$J159)=0,"",($P159+$Q159)*Settings!$B$9)</f>
        <v/>
      </c>
      <c r="S159" s="23" t="str">
        <f aca="false">IF(COUNTA($A159:$J159)=0,"",$C159+$J159+SUM($M159:$R159))</f>
        <v/>
      </c>
      <c r="T159" s="23" t="str">
        <f aca="false">IF(COUNTA($A159:$J159)=0,"",$L159-$S159)</f>
        <v/>
      </c>
      <c r="U159" s="24" t="str">
        <f aca="false">IF(COUNTA($A159:$J159)=0,"",IF($L159=0,0,$T159/$L159))</f>
        <v/>
      </c>
      <c r="V159" s="24" t="str">
        <f aca="false">IF(COUNTA($A159:$J159)=0,"",IF($D159=0,0,$E159/$D159))</f>
        <v/>
      </c>
      <c r="W159" s="24" t="str">
        <f aca="false">IF(COUNTA($A159:$J159)=0,"",IF($F159=0,0,$G159/$F159))</f>
        <v/>
      </c>
      <c r="X159" s="24" t="str">
        <f aca="false">IF(COUNTA($A159:$J159)=0,"",IF($F159=0,0,$H159/$F159))</f>
        <v/>
      </c>
      <c r="Y159" s="25" t="str">
        <f aca="false">IF(COUNTA($A159:$J159)=0,"",IF($C159=0,0,$L159/$C159))</f>
        <v/>
      </c>
      <c r="Z159" s="23" t="str">
        <f aca="false">IF(COUNTA($A159:$J159)=0,"",IF($G159=0,0,$C159/$G159))</f>
        <v/>
      </c>
      <c r="AA159" s="23" t="str">
        <f aca="false">IF(COUNTA($A159:$J159)=0,"",IF($G159=0,0,$T159/$G159))</f>
        <v/>
      </c>
      <c r="AB159" s="9" t="str">
        <f aca="false">IF(COUNTA($A159:$J159)=0,"",IF($B159="","Pick a product",IF($E159&gt;$D159,"Confirmed &gt; received",IF($F159&gt;$E159,"Dispatched &gt; confirmed",IF($G159+$H159&gt;$F159,"Delivered + returned &gt; dispatched","OK")))))</f>
        <v/>
      </c>
    </row>
    <row r="160" customFormat="false" ht="15" hidden="false" customHeight="false" outlineLevel="0" collapsed="false">
      <c r="A160" s="20"/>
      <c r="B160" s="14"/>
      <c r="C160" s="15"/>
      <c r="D160" s="21"/>
      <c r="E160" s="21"/>
      <c r="F160" s="21"/>
      <c r="G160" s="21"/>
      <c r="H160" s="21"/>
      <c r="I160" s="15"/>
      <c r="J160" s="15"/>
      <c r="K160" s="22" t="str">
        <f aca="false">IF(COUNTA($A160:$J160)=0,"",IF($I160&lt;&gt;"",$I160,IFERROR(INDEX(Settings!$B$14:$B$28,MATCH($B160,Settings!$A$14:$A$28,0)),0)))</f>
        <v/>
      </c>
      <c r="L160" s="23" t="str">
        <f aca="false">IF(COUNTA($A160:$J160)=0,"",$G160*($K160+IFERROR(INDEX(Settings!$C$14:$C$28,MATCH($B160,Settings!$A$14:$A$28,0)),0)))</f>
        <v/>
      </c>
      <c r="M160" s="23" t="str">
        <f aca="false">IF(COUNTA($A160:$J160)=0,"",($G160+$H160*Settings!$B$10)*IFERROR(INDEX(Settings!$D$14:$D$28,MATCH($B160,Settings!$A$14:$A$28,0)),0))</f>
        <v/>
      </c>
      <c r="N160" s="23" t="str">
        <f aca="false">IF(COUNTA($A160:$J160)=0,"",$F160*IFERROR(INDEX(Settings!$E$14:$E$28,MATCH($B160,Settings!$A$14:$A$28,0)),0))</f>
        <v/>
      </c>
      <c r="O160" s="23" t="str">
        <f aca="false">IF(COUNTA($A160:$J160)=0,"",$D160*Settings!$B$5)</f>
        <v/>
      </c>
      <c r="P160" s="23" t="str">
        <f aca="false">IF(COUNTA($A160:$J160)=0,"",$G160*Settings!$B$6+$H160*Settings!$B$7)</f>
        <v/>
      </c>
      <c r="Q160" s="23" t="str">
        <f aca="false">IF(COUNTA($A160:$J160)=0,"",$L160*Settings!$B$8)</f>
        <v/>
      </c>
      <c r="R160" s="23" t="str">
        <f aca="false">IF(COUNTA($A160:$J160)=0,"",($P160+$Q160)*Settings!$B$9)</f>
        <v/>
      </c>
      <c r="S160" s="23" t="str">
        <f aca="false">IF(COUNTA($A160:$J160)=0,"",$C160+$J160+SUM($M160:$R160))</f>
        <v/>
      </c>
      <c r="T160" s="23" t="str">
        <f aca="false">IF(COUNTA($A160:$J160)=0,"",$L160-$S160)</f>
        <v/>
      </c>
      <c r="U160" s="24" t="str">
        <f aca="false">IF(COUNTA($A160:$J160)=0,"",IF($L160=0,0,$T160/$L160))</f>
        <v/>
      </c>
      <c r="V160" s="24" t="str">
        <f aca="false">IF(COUNTA($A160:$J160)=0,"",IF($D160=0,0,$E160/$D160))</f>
        <v/>
      </c>
      <c r="W160" s="24" t="str">
        <f aca="false">IF(COUNTA($A160:$J160)=0,"",IF($F160=0,0,$G160/$F160))</f>
        <v/>
      </c>
      <c r="X160" s="24" t="str">
        <f aca="false">IF(COUNTA($A160:$J160)=0,"",IF($F160=0,0,$H160/$F160))</f>
        <v/>
      </c>
      <c r="Y160" s="25" t="str">
        <f aca="false">IF(COUNTA($A160:$J160)=0,"",IF($C160=0,0,$L160/$C160))</f>
        <v/>
      </c>
      <c r="Z160" s="23" t="str">
        <f aca="false">IF(COUNTA($A160:$J160)=0,"",IF($G160=0,0,$C160/$G160))</f>
        <v/>
      </c>
      <c r="AA160" s="23" t="str">
        <f aca="false">IF(COUNTA($A160:$J160)=0,"",IF($G160=0,0,$T160/$G160))</f>
        <v/>
      </c>
      <c r="AB160" s="9" t="str">
        <f aca="false">IF(COUNTA($A160:$J160)=0,"",IF($B160="","Pick a product",IF($E160&gt;$D160,"Confirmed &gt; received",IF($F160&gt;$E160,"Dispatched &gt; confirmed",IF($G160+$H160&gt;$F160,"Delivered + returned &gt; dispatched","OK")))))</f>
        <v/>
      </c>
    </row>
    <row r="161" customFormat="false" ht="15" hidden="false" customHeight="false" outlineLevel="0" collapsed="false">
      <c r="A161" s="20"/>
      <c r="B161" s="14"/>
      <c r="C161" s="15"/>
      <c r="D161" s="21"/>
      <c r="E161" s="21"/>
      <c r="F161" s="21"/>
      <c r="G161" s="21"/>
      <c r="H161" s="21"/>
      <c r="I161" s="15"/>
      <c r="J161" s="15"/>
      <c r="K161" s="22" t="str">
        <f aca="false">IF(COUNTA($A161:$J161)=0,"",IF($I161&lt;&gt;"",$I161,IFERROR(INDEX(Settings!$B$14:$B$28,MATCH($B161,Settings!$A$14:$A$28,0)),0)))</f>
        <v/>
      </c>
      <c r="L161" s="23" t="str">
        <f aca="false">IF(COUNTA($A161:$J161)=0,"",$G161*($K161+IFERROR(INDEX(Settings!$C$14:$C$28,MATCH($B161,Settings!$A$14:$A$28,0)),0)))</f>
        <v/>
      </c>
      <c r="M161" s="23" t="str">
        <f aca="false">IF(COUNTA($A161:$J161)=0,"",($G161+$H161*Settings!$B$10)*IFERROR(INDEX(Settings!$D$14:$D$28,MATCH($B161,Settings!$A$14:$A$28,0)),0))</f>
        <v/>
      </c>
      <c r="N161" s="23" t="str">
        <f aca="false">IF(COUNTA($A161:$J161)=0,"",$F161*IFERROR(INDEX(Settings!$E$14:$E$28,MATCH($B161,Settings!$A$14:$A$28,0)),0))</f>
        <v/>
      </c>
      <c r="O161" s="23" t="str">
        <f aca="false">IF(COUNTA($A161:$J161)=0,"",$D161*Settings!$B$5)</f>
        <v/>
      </c>
      <c r="P161" s="23" t="str">
        <f aca="false">IF(COUNTA($A161:$J161)=0,"",$G161*Settings!$B$6+$H161*Settings!$B$7)</f>
        <v/>
      </c>
      <c r="Q161" s="23" t="str">
        <f aca="false">IF(COUNTA($A161:$J161)=0,"",$L161*Settings!$B$8)</f>
        <v/>
      </c>
      <c r="R161" s="23" t="str">
        <f aca="false">IF(COUNTA($A161:$J161)=0,"",($P161+$Q161)*Settings!$B$9)</f>
        <v/>
      </c>
      <c r="S161" s="23" t="str">
        <f aca="false">IF(COUNTA($A161:$J161)=0,"",$C161+$J161+SUM($M161:$R161))</f>
        <v/>
      </c>
      <c r="T161" s="23" t="str">
        <f aca="false">IF(COUNTA($A161:$J161)=0,"",$L161-$S161)</f>
        <v/>
      </c>
      <c r="U161" s="24" t="str">
        <f aca="false">IF(COUNTA($A161:$J161)=0,"",IF($L161=0,0,$T161/$L161))</f>
        <v/>
      </c>
      <c r="V161" s="24" t="str">
        <f aca="false">IF(COUNTA($A161:$J161)=0,"",IF($D161=0,0,$E161/$D161))</f>
        <v/>
      </c>
      <c r="W161" s="24" t="str">
        <f aca="false">IF(COUNTA($A161:$J161)=0,"",IF($F161=0,0,$G161/$F161))</f>
        <v/>
      </c>
      <c r="X161" s="24" t="str">
        <f aca="false">IF(COUNTA($A161:$J161)=0,"",IF($F161=0,0,$H161/$F161))</f>
        <v/>
      </c>
      <c r="Y161" s="25" t="str">
        <f aca="false">IF(COUNTA($A161:$J161)=0,"",IF($C161=0,0,$L161/$C161))</f>
        <v/>
      </c>
      <c r="Z161" s="23" t="str">
        <f aca="false">IF(COUNTA($A161:$J161)=0,"",IF($G161=0,0,$C161/$G161))</f>
        <v/>
      </c>
      <c r="AA161" s="23" t="str">
        <f aca="false">IF(COUNTA($A161:$J161)=0,"",IF($G161=0,0,$T161/$G161))</f>
        <v/>
      </c>
      <c r="AB161" s="9" t="str">
        <f aca="false">IF(COUNTA($A161:$J161)=0,"",IF($B161="","Pick a product",IF($E161&gt;$D161,"Confirmed &gt; received",IF($F161&gt;$E161,"Dispatched &gt; confirmed",IF($G161+$H161&gt;$F161,"Delivered + returned &gt; dispatched","OK")))))</f>
        <v/>
      </c>
    </row>
    <row r="162" customFormat="false" ht="15" hidden="false" customHeight="false" outlineLevel="0" collapsed="false">
      <c r="A162" s="20"/>
      <c r="B162" s="14"/>
      <c r="C162" s="15"/>
      <c r="D162" s="21"/>
      <c r="E162" s="21"/>
      <c r="F162" s="21"/>
      <c r="G162" s="21"/>
      <c r="H162" s="21"/>
      <c r="I162" s="15"/>
      <c r="J162" s="15"/>
      <c r="K162" s="22" t="str">
        <f aca="false">IF(COUNTA($A162:$J162)=0,"",IF($I162&lt;&gt;"",$I162,IFERROR(INDEX(Settings!$B$14:$B$28,MATCH($B162,Settings!$A$14:$A$28,0)),0)))</f>
        <v/>
      </c>
      <c r="L162" s="23" t="str">
        <f aca="false">IF(COUNTA($A162:$J162)=0,"",$G162*($K162+IFERROR(INDEX(Settings!$C$14:$C$28,MATCH($B162,Settings!$A$14:$A$28,0)),0)))</f>
        <v/>
      </c>
      <c r="M162" s="23" t="str">
        <f aca="false">IF(COUNTA($A162:$J162)=0,"",($G162+$H162*Settings!$B$10)*IFERROR(INDEX(Settings!$D$14:$D$28,MATCH($B162,Settings!$A$14:$A$28,0)),0))</f>
        <v/>
      </c>
      <c r="N162" s="23" t="str">
        <f aca="false">IF(COUNTA($A162:$J162)=0,"",$F162*IFERROR(INDEX(Settings!$E$14:$E$28,MATCH($B162,Settings!$A$14:$A$28,0)),0))</f>
        <v/>
      </c>
      <c r="O162" s="23" t="str">
        <f aca="false">IF(COUNTA($A162:$J162)=0,"",$D162*Settings!$B$5)</f>
        <v/>
      </c>
      <c r="P162" s="23" t="str">
        <f aca="false">IF(COUNTA($A162:$J162)=0,"",$G162*Settings!$B$6+$H162*Settings!$B$7)</f>
        <v/>
      </c>
      <c r="Q162" s="23" t="str">
        <f aca="false">IF(COUNTA($A162:$J162)=0,"",$L162*Settings!$B$8)</f>
        <v/>
      </c>
      <c r="R162" s="23" t="str">
        <f aca="false">IF(COUNTA($A162:$J162)=0,"",($P162+$Q162)*Settings!$B$9)</f>
        <v/>
      </c>
      <c r="S162" s="23" t="str">
        <f aca="false">IF(COUNTA($A162:$J162)=0,"",$C162+$J162+SUM($M162:$R162))</f>
        <v/>
      </c>
      <c r="T162" s="23" t="str">
        <f aca="false">IF(COUNTA($A162:$J162)=0,"",$L162-$S162)</f>
        <v/>
      </c>
      <c r="U162" s="24" t="str">
        <f aca="false">IF(COUNTA($A162:$J162)=0,"",IF($L162=0,0,$T162/$L162))</f>
        <v/>
      </c>
      <c r="V162" s="24" t="str">
        <f aca="false">IF(COUNTA($A162:$J162)=0,"",IF($D162=0,0,$E162/$D162))</f>
        <v/>
      </c>
      <c r="W162" s="24" t="str">
        <f aca="false">IF(COUNTA($A162:$J162)=0,"",IF($F162=0,0,$G162/$F162))</f>
        <v/>
      </c>
      <c r="X162" s="24" t="str">
        <f aca="false">IF(COUNTA($A162:$J162)=0,"",IF($F162=0,0,$H162/$F162))</f>
        <v/>
      </c>
      <c r="Y162" s="25" t="str">
        <f aca="false">IF(COUNTA($A162:$J162)=0,"",IF($C162=0,0,$L162/$C162))</f>
        <v/>
      </c>
      <c r="Z162" s="23" t="str">
        <f aca="false">IF(COUNTA($A162:$J162)=0,"",IF($G162=0,0,$C162/$G162))</f>
        <v/>
      </c>
      <c r="AA162" s="23" t="str">
        <f aca="false">IF(COUNTA($A162:$J162)=0,"",IF($G162=0,0,$T162/$G162))</f>
        <v/>
      </c>
      <c r="AB162" s="9" t="str">
        <f aca="false">IF(COUNTA($A162:$J162)=0,"",IF($B162="","Pick a product",IF($E162&gt;$D162,"Confirmed &gt; received",IF($F162&gt;$E162,"Dispatched &gt; confirmed",IF($G162+$H162&gt;$F162,"Delivered + returned &gt; dispatched","OK")))))</f>
        <v/>
      </c>
    </row>
    <row r="163" customFormat="false" ht="15" hidden="false" customHeight="false" outlineLevel="0" collapsed="false">
      <c r="A163" s="20"/>
      <c r="B163" s="14"/>
      <c r="C163" s="15"/>
      <c r="D163" s="21"/>
      <c r="E163" s="21"/>
      <c r="F163" s="21"/>
      <c r="G163" s="21"/>
      <c r="H163" s="21"/>
      <c r="I163" s="15"/>
      <c r="J163" s="15"/>
      <c r="K163" s="22" t="str">
        <f aca="false">IF(COUNTA($A163:$J163)=0,"",IF($I163&lt;&gt;"",$I163,IFERROR(INDEX(Settings!$B$14:$B$28,MATCH($B163,Settings!$A$14:$A$28,0)),0)))</f>
        <v/>
      </c>
      <c r="L163" s="23" t="str">
        <f aca="false">IF(COUNTA($A163:$J163)=0,"",$G163*($K163+IFERROR(INDEX(Settings!$C$14:$C$28,MATCH($B163,Settings!$A$14:$A$28,0)),0)))</f>
        <v/>
      </c>
      <c r="M163" s="23" t="str">
        <f aca="false">IF(COUNTA($A163:$J163)=0,"",($G163+$H163*Settings!$B$10)*IFERROR(INDEX(Settings!$D$14:$D$28,MATCH($B163,Settings!$A$14:$A$28,0)),0))</f>
        <v/>
      </c>
      <c r="N163" s="23" t="str">
        <f aca="false">IF(COUNTA($A163:$J163)=0,"",$F163*IFERROR(INDEX(Settings!$E$14:$E$28,MATCH($B163,Settings!$A$14:$A$28,0)),0))</f>
        <v/>
      </c>
      <c r="O163" s="23" t="str">
        <f aca="false">IF(COUNTA($A163:$J163)=0,"",$D163*Settings!$B$5)</f>
        <v/>
      </c>
      <c r="P163" s="23" t="str">
        <f aca="false">IF(COUNTA($A163:$J163)=0,"",$G163*Settings!$B$6+$H163*Settings!$B$7)</f>
        <v/>
      </c>
      <c r="Q163" s="23" t="str">
        <f aca="false">IF(COUNTA($A163:$J163)=0,"",$L163*Settings!$B$8)</f>
        <v/>
      </c>
      <c r="R163" s="23" t="str">
        <f aca="false">IF(COUNTA($A163:$J163)=0,"",($P163+$Q163)*Settings!$B$9)</f>
        <v/>
      </c>
      <c r="S163" s="23" t="str">
        <f aca="false">IF(COUNTA($A163:$J163)=0,"",$C163+$J163+SUM($M163:$R163))</f>
        <v/>
      </c>
      <c r="T163" s="23" t="str">
        <f aca="false">IF(COUNTA($A163:$J163)=0,"",$L163-$S163)</f>
        <v/>
      </c>
      <c r="U163" s="24" t="str">
        <f aca="false">IF(COUNTA($A163:$J163)=0,"",IF($L163=0,0,$T163/$L163))</f>
        <v/>
      </c>
      <c r="V163" s="24" t="str">
        <f aca="false">IF(COUNTA($A163:$J163)=0,"",IF($D163=0,0,$E163/$D163))</f>
        <v/>
      </c>
      <c r="W163" s="24" t="str">
        <f aca="false">IF(COUNTA($A163:$J163)=0,"",IF($F163=0,0,$G163/$F163))</f>
        <v/>
      </c>
      <c r="X163" s="24" t="str">
        <f aca="false">IF(COUNTA($A163:$J163)=0,"",IF($F163=0,0,$H163/$F163))</f>
        <v/>
      </c>
      <c r="Y163" s="25" t="str">
        <f aca="false">IF(COUNTA($A163:$J163)=0,"",IF($C163=0,0,$L163/$C163))</f>
        <v/>
      </c>
      <c r="Z163" s="23" t="str">
        <f aca="false">IF(COUNTA($A163:$J163)=0,"",IF($G163=0,0,$C163/$G163))</f>
        <v/>
      </c>
      <c r="AA163" s="23" t="str">
        <f aca="false">IF(COUNTA($A163:$J163)=0,"",IF($G163=0,0,$T163/$G163))</f>
        <v/>
      </c>
      <c r="AB163" s="9" t="str">
        <f aca="false">IF(COUNTA($A163:$J163)=0,"",IF($B163="","Pick a product",IF($E163&gt;$D163,"Confirmed &gt; received",IF($F163&gt;$E163,"Dispatched &gt; confirmed",IF($G163+$H163&gt;$F163,"Delivered + returned &gt; dispatched","OK")))))</f>
        <v/>
      </c>
    </row>
    <row r="164" customFormat="false" ht="15" hidden="false" customHeight="false" outlineLevel="0" collapsed="false">
      <c r="A164" s="20"/>
      <c r="B164" s="14"/>
      <c r="C164" s="15"/>
      <c r="D164" s="21"/>
      <c r="E164" s="21"/>
      <c r="F164" s="21"/>
      <c r="G164" s="21"/>
      <c r="H164" s="21"/>
      <c r="I164" s="15"/>
      <c r="J164" s="15"/>
      <c r="K164" s="22" t="str">
        <f aca="false">IF(COUNTA($A164:$J164)=0,"",IF($I164&lt;&gt;"",$I164,IFERROR(INDEX(Settings!$B$14:$B$28,MATCH($B164,Settings!$A$14:$A$28,0)),0)))</f>
        <v/>
      </c>
      <c r="L164" s="23" t="str">
        <f aca="false">IF(COUNTA($A164:$J164)=0,"",$G164*($K164+IFERROR(INDEX(Settings!$C$14:$C$28,MATCH($B164,Settings!$A$14:$A$28,0)),0)))</f>
        <v/>
      </c>
      <c r="M164" s="23" t="str">
        <f aca="false">IF(COUNTA($A164:$J164)=0,"",($G164+$H164*Settings!$B$10)*IFERROR(INDEX(Settings!$D$14:$D$28,MATCH($B164,Settings!$A$14:$A$28,0)),0))</f>
        <v/>
      </c>
      <c r="N164" s="23" t="str">
        <f aca="false">IF(COUNTA($A164:$J164)=0,"",$F164*IFERROR(INDEX(Settings!$E$14:$E$28,MATCH($B164,Settings!$A$14:$A$28,0)),0))</f>
        <v/>
      </c>
      <c r="O164" s="23" t="str">
        <f aca="false">IF(COUNTA($A164:$J164)=0,"",$D164*Settings!$B$5)</f>
        <v/>
      </c>
      <c r="P164" s="23" t="str">
        <f aca="false">IF(COUNTA($A164:$J164)=0,"",$G164*Settings!$B$6+$H164*Settings!$B$7)</f>
        <v/>
      </c>
      <c r="Q164" s="23" t="str">
        <f aca="false">IF(COUNTA($A164:$J164)=0,"",$L164*Settings!$B$8)</f>
        <v/>
      </c>
      <c r="R164" s="23" t="str">
        <f aca="false">IF(COUNTA($A164:$J164)=0,"",($P164+$Q164)*Settings!$B$9)</f>
        <v/>
      </c>
      <c r="S164" s="23" t="str">
        <f aca="false">IF(COUNTA($A164:$J164)=0,"",$C164+$J164+SUM($M164:$R164))</f>
        <v/>
      </c>
      <c r="T164" s="23" t="str">
        <f aca="false">IF(COUNTA($A164:$J164)=0,"",$L164-$S164)</f>
        <v/>
      </c>
      <c r="U164" s="24" t="str">
        <f aca="false">IF(COUNTA($A164:$J164)=0,"",IF($L164=0,0,$T164/$L164))</f>
        <v/>
      </c>
      <c r="V164" s="24" t="str">
        <f aca="false">IF(COUNTA($A164:$J164)=0,"",IF($D164=0,0,$E164/$D164))</f>
        <v/>
      </c>
      <c r="W164" s="24" t="str">
        <f aca="false">IF(COUNTA($A164:$J164)=0,"",IF($F164=0,0,$G164/$F164))</f>
        <v/>
      </c>
      <c r="X164" s="24" t="str">
        <f aca="false">IF(COUNTA($A164:$J164)=0,"",IF($F164=0,0,$H164/$F164))</f>
        <v/>
      </c>
      <c r="Y164" s="25" t="str">
        <f aca="false">IF(COUNTA($A164:$J164)=0,"",IF($C164=0,0,$L164/$C164))</f>
        <v/>
      </c>
      <c r="Z164" s="23" t="str">
        <f aca="false">IF(COUNTA($A164:$J164)=0,"",IF($G164=0,0,$C164/$G164))</f>
        <v/>
      </c>
      <c r="AA164" s="23" t="str">
        <f aca="false">IF(COUNTA($A164:$J164)=0,"",IF($G164=0,0,$T164/$G164))</f>
        <v/>
      </c>
      <c r="AB164" s="9" t="str">
        <f aca="false">IF(COUNTA($A164:$J164)=0,"",IF($B164="","Pick a product",IF($E164&gt;$D164,"Confirmed &gt; received",IF($F164&gt;$E164,"Dispatched &gt; confirmed",IF($G164+$H164&gt;$F164,"Delivered + returned &gt; dispatched","OK")))))</f>
        <v/>
      </c>
    </row>
    <row r="165" customFormat="false" ht="15" hidden="false" customHeight="false" outlineLevel="0" collapsed="false">
      <c r="A165" s="20"/>
      <c r="B165" s="14"/>
      <c r="C165" s="15"/>
      <c r="D165" s="21"/>
      <c r="E165" s="21"/>
      <c r="F165" s="21"/>
      <c r="G165" s="21"/>
      <c r="H165" s="21"/>
      <c r="I165" s="15"/>
      <c r="J165" s="15"/>
      <c r="K165" s="22" t="str">
        <f aca="false">IF(COUNTA($A165:$J165)=0,"",IF($I165&lt;&gt;"",$I165,IFERROR(INDEX(Settings!$B$14:$B$28,MATCH($B165,Settings!$A$14:$A$28,0)),0)))</f>
        <v/>
      </c>
      <c r="L165" s="23" t="str">
        <f aca="false">IF(COUNTA($A165:$J165)=0,"",$G165*($K165+IFERROR(INDEX(Settings!$C$14:$C$28,MATCH($B165,Settings!$A$14:$A$28,0)),0)))</f>
        <v/>
      </c>
      <c r="M165" s="23" t="str">
        <f aca="false">IF(COUNTA($A165:$J165)=0,"",($G165+$H165*Settings!$B$10)*IFERROR(INDEX(Settings!$D$14:$D$28,MATCH($B165,Settings!$A$14:$A$28,0)),0))</f>
        <v/>
      </c>
      <c r="N165" s="23" t="str">
        <f aca="false">IF(COUNTA($A165:$J165)=0,"",$F165*IFERROR(INDEX(Settings!$E$14:$E$28,MATCH($B165,Settings!$A$14:$A$28,0)),0))</f>
        <v/>
      </c>
      <c r="O165" s="23" t="str">
        <f aca="false">IF(COUNTA($A165:$J165)=0,"",$D165*Settings!$B$5)</f>
        <v/>
      </c>
      <c r="P165" s="23" t="str">
        <f aca="false">IF(COUNTA($A165:$J165)=0,"",$G165*Settings!$B$6+$H165*Settings!$B$7)</f>
        <v/>
      </c>
      <c r="Q165" s="23" t="str">
        <f aca="false">IF(COUNTA($A165:$J165)=0,"",$L165*Settings!$B$8)</f>
        <v/>
      </c>
      <c r="R165" s="23" t="str">
        <f aca="false">IF(COUNTA($A165:$J165)=0,"",($P165+$Q165)*Settings!$B$9)</f>
        <v/>
      </c>
      <c r="S165" s="23" t="str">
        <f aca="false">IF(COUNTA($A165:$J165)=0,"",$C165+$J165+SUM($M165:$R165))</f>
        <v/>
      </c>
      <c r="T165" s="23" t="str">
        <f aca="false">IF(COUNTA($A165:$J165)=0,"",$L165-$S165)</f>
        <v/>
      </c>
      <c r="U165" s="24" t="str">
        <f aca="false">IF(COUNTA($A165:$J165)=0,"",IF($L165=0,0,$T165/$L165))</f>
        <v/>
      </c>
      <c r="V165" s="24" t="str">
        <f aca="false">IF(COUNTA($A165:$J165)=0,"",IF($D165=0,0,$E165/$D165))</f>
        <v/>
      </c>
      <c r="W165" s="24" t="str">
        <f aca="false">IF(COUNTA($A165:$J165)=0,"",IF($F165=0,0,$G165/$F165))</f>
        <v/>
      </c>
      <c r="X165" s="24" t="str">
        <f aca="false">IF(COUNTA($A165:$J165)=0,"",IF($F165=0,0,$H165/$F165))</f>
        <v/>
      </c>
      <c r="Y165" s="25" t="str">
        <f aca="false">IF(COUNTA($A165:$J165)=0,"",IF($C165=0,0,$L165/$C165))</f>
        <v/>
      </c>
      <c r="Z165" s="23" t="str">
        <f aca="false">IF(COUNTA($A165:$J165)=0,"",IF($G165=0,0,$C165/$G165))</f>
        <v/>
      </c>
      <c r="AA165" s="23" t="str">
        <f aca="false">IF(COUNTA($A165:$J165)=0,"",IF($G165=0,0,$T165/$G165))</f>
        <v/>
      </c>
      <c r="AB165" s="9" t="str">
        <f aca="false">IF(COUNTA($A165:$J165)=0,"",IF($B165="","Pick a product",IF($E165&gt;$D165,"Confirmed &gt; received",IF($F165&gt;$E165,"Dispatched &gt; confirmed",IF($G165+$H165&gt;$F165,"Delivered + returned &gt; dispatched","OK")))))</f>
        <v/>
      </c>
    </row>
    <row r="166" customFormat="false" ht="15" hidden="false" customHeight="false" outlineLevel="0" collapsed="false">
      <c r="A166" s="20"/>
      <c r="B166" s="14"/>
      <c r="C166" s="15"/>
      <c r="D166" s="21"/>
      <c r="E166" s="21"/>
      <c r="F166" s="21"/>
      <c r="G166" s="21"/>
      <c r="H166" s="21"/>
      <c r="I166" s="15"/>
      <c r="J166" s="15"/>
      <c r="K166" s="22" t="str">
        <f aca="false">IF(COUNTA($A166:$J166)=0,"",IF($I166&lt;&gt;"",$I166,IFERROR(INDEX(Settings!$B$14:$B$28,MATCH($B166,Settings!$A$14:$A$28,0)),0)))</f>
        <v/>
      </c>
      <c r="L166" s="23" t="str">
        <f aca="false">IF(COUNTA($A166:$J166)=0,"",$G166*($K166+IFERROR(INDEX(Settings!$C$14:$C$28,MATCH($B166,Settings!$A$14:$A$28,0)),0)))</f>
        <v/>
      </c>
      <c r="M166" s="23" t="str">
        <f aca="false">IF(COUNTA($A166:$J166)=0,"",($G166+$H166*Settings!$B$10)*IFERROR(INDEX(Settings!$D$14:$D$28,MATCH($B166,Settings!$A$14:$A$28,0)),0))</f>
        <v/>
      </c>
      <c r="N166" s="23" t="str">
        <f aca="false">IF(COUNTA($A166:$J166)=0,"",$F166*IFERROR(INDEX(Settings!$E$14:$E$28,MATCH($B166,Settings!$A$14:$A$28,0)),0))</f>
        <v/>
      </c>
      <c r="O166" s="23" t="str">
        <f aca="false">IF(COUNTA($A166:$J166)=0,"",$D166*Settings!$B$5)</f>
        <v/>
      </c>
      <c r="P166" s="23" t="str">
        <f aca="false">IF(COUNTA($A166:$J166)=0,"",$G166*Settings!$B$6+$H166*Settings!$B$7)</f>
        <v/>
      </c>
      <c r="Q166" s="23" t="str">
        <f aca="false">IF(COUNTA($A166:$J166)=0,"",$L166*Settings!$B$8)</f>
        <v/>
      </c>
      <c r="R166" s="23" t="str">
        <f aca="false">IF(COUNTA($A166:$J166)=0,"",($P166+$Q166)*Settings!$B$9)</f>
        <v/>
      </c>
      <c r="S166" s="23" t="str">
        <f aca="false">IF(COUNTA($A166:$J166)=0,"",$C166+$J166+SUM($M166:$R166))</f>
        <v/>
      </c>
      <c r="T166" s="23" t="str">
        <f aca="false">IF(COUNTA($A166:$J166)=0,"",$L166-$S166)</f>
        <v/>
      </c>
      <c r="U166" s="24" t="str">
        <f aca="false">IF(COUNTA($A166:$J166)=0,"",IF($L166=0,0,$T166/$L166))</f>
        <v/>
      </c>
      <c r="V166" s="24" t="str">
        <f aca="false">IF(COUNTA($A166:$J166)=0,"",IF($D166=0,0,$E166/$D166))</f>
        <v/>
      </c>
      <c r="W166" s="24" t="str">
        <f aca="false">IF(COUNTA($A166:$J166)=0,"",IF($F166=0,0,$G166/$F166))</f>
        <v/>
      </c>
      <c r="X166" s="24" t="str">
        <f aca="false">IF(COUNTA($A166:$J166)=0,"",IF($F166=0,0,$H166/$F166))</f>
        <v/>
      </c>
      <c r="Y166" s="25" t="str">
        <f aca="false">IF(COUNTA($A166:$J166)=0,"",IF($C166=0,0,$L166/$C166))</f>
        <v/>
      </c>
      <c r="Z166" s="23" t="str">
        <f aca="false">IF(COUNTA($A166:$J166)=0,"",IF($G166=0,0,$C166/$G166))</f>
        <v/>
      </c>
      <c r="AA166" s="23" t="str">
        <f aca="false">IF(COUNTA($A166:$J166)=0,"",IF($G166=0,0,$T166/$G166))</f>
        <v/>
      </c>
      <c r="AB166" s="9" t="str">
        <f aca="false">IF(COUNTA($A166:$J166)=0,"",IF($B166="","Pick a product",IF($E166&gt;$D166,"Confirmed &gt; received",IF($F166&gt;$E166,"Dispatched &gt; confirmed",IF($G166+$H166&gt;$F166,"Delivered + returned &gt; dispatched","OK")))))</f>
        <v/>
      </c>
    </row>
    <row r="167" customFormat="false" ht="15" hidden="false" customHeight="false" outlineLevel="0" collapsed="false">
      <c r="A167" s="20"/>
      <c r="B167" s="14"/>
      <c r="C167" s="15"/>
      <c r="D167" s="21"/>
      <c r="E167" s="21"/>
      <c r="F167" s="21"/>
      <c r="G167" s="21"/>
      <c r="H167" s="21"/>
      <c r="I167" s="15"/>
      <c r="J167" s="15"/>
      <c r="K167" s="22" t="str">
        <f aca="false">IF(COUNTA($A167:$J167)=0,"",IF($I167&lt;&gt;"",$I167,IFERROR(INDEX(Settings!$B$14:$B$28,MATCH($B167,Settings!$A$14:$A$28,0)),0)))</f>
        <v/>
      </c>
      <c r="L167" s="23" t="str">
        <f aca="false">IF(COUNTA($A167:$J167)=0,"",$G167*($K167+IFERROR(INDEX(Settings!$C$14:$C$28,MATCH($B167,Settings!$A$14:$A$28,0)),0)))</f>
        <v/>
      </c>
      <c r="M167" s="23" t="str">
        <f aca="false">IF(COUNTA($A167:$J167)=0,"",($G167+$H167*Settings!$B$10)*IFERROR(INDEX(Settings!$D$14:$D$28,MATCH($B167,Settings!$A$14:$A$28,0)),0))</f>
        <v/>
      </c>
      <c r="N167" s="23" t="str">
        <f aca="false">IF(COUNTA($A167:$J167)=0,"",$F167*IFERROR(INDEX(Settings!$E$14:$E$28,MATCH($B167,Settings!$A$14:$A$28,0)),0))</f>
        <v/>
      </c>
      <c r="O167" s="23" t="str">
        <f aca="false">IF(COUNTA($A167:$J167)=0,"",$D167*Settings!$B$5)</f>
        <v/>
      </c>
      <c r="P167" s="23" t="str">
        <f aca="false">IF(COUNTA($A167:$J167)=0,"",$G167*Settings!$B$6+$H167*Settings!$B$7)</f>
        <v/>
      </c>
      <c r="Q167" s="23" t="str">
        <f aca="false">IF(COUNTA($A167:$J167)=0,"",$L167*Settings!$B$8)</f>
        <v/>
      </c>
      <c r="R167" s="23" t="str">
        <f aca="false">IF(COUNTA($A167:$J167)=0,"",($P167+$Q167)*Settings!$B$9)</f>
        <v/>
      </c>
      <c r="S167" s="23" t="str">
        <f aca="false">IF(COUNTA($A167:$J167)=0,"",$C167+$J167+SUM($M167:$R167))</f>
        <v/>
      </c>
      <c r="T167" s="23" t="str">
        <f aca="false">IF(COUNTA($A167:$J167)=0,"",$L167-$S167)</f>
        <v/>
      </c>
      <c r="U167" s="24" t="str">
        <f aca="false">IF(COUNTA($A167:$J167)=0,"",IF($L167=0,0,$T167/$L167))</f>
        <v/>
      </c>
      <c r="V167" s="24" t="str">
        <f aca="false">IF(COUNTA($A167:$J167)=0,"",IF($D167=0,0,$E167/$D167))</f>
        <v/>
      </c>
      <c r="W167" s="24" t="str">
        <f aca="false">IF(COUNTA($A167:$J167)=0,"",IF($F167=0,0,$G167/$F167))</f>
        <v/>
      </c>
      <c r="X167" s="24" t="str">
        <f aca="false">IF(COUNTA($A167:$J167)=0,"",IF($F167=0,0,$H167/$F167))</f>
        <v/>
      </c>
      <c r="Y167" s="25" t="str">
        <f aca="false">IF(COUNTA($A167:$J167)=0,"",IF($C167=0,0,$L167/$C167))</f>
        <v/>
      </c>
      <c r="Z167" s="23" t="str">
        <f aca="false">IF(COUNTA($A167:$J167)=0,"",IF($G167=0,0,$C167/$G167))</f>
        <v/>
      </c>
      <c r="AA167" s="23" t="str">
        <f aca="false">IF(COUNTA($A167:$J167)=0,"",IF($G167=0,0,$T167/$G167))</f>
        <v/>
      </c>
      <c r="AB167" s="9" t="str">
        <f aca="false">IF(COUNTA($A167:$J167)=0,"",IF($B167="","Pick a product",IF($E167&gt;$D167,"Confirmed &gt; received",IF($F167&gt;$E167,"Dispatched &gt; confirmed",IF($G167+$H167&gt;$F167,"Delivered + returned &gt; dispatched","OK")))))</f>
        <v/>
      </c>
    </row>
    <row r="168" customFormat="false" ht="15" hidden="false" customHeight="false" outlineLevel="0" collapsed="false">
      <c r="A168" s="20"/>
      <c r="B168" s="14"/>
      <c r="C168" s="15"/>
      <c r="D168" s="21"/>
      <c r="E168" s="21"/>
      <c r="F168" s="21"/>
      <c r="G168" s="21"/>
      <c r="H168" s="21"/>
      <c r="I168" s="15"/>
      <c r="J168" s="15"/>
      <c r="K168" s="22" t="str">
        <f aca="false">IF(COUNTA($A168:$J168)=0,"",IF($I168&lt;&gt;"",$I168,IFERROR(INDEX(Settings!$B$14:$B$28,MATCH($B168,Settings!$A$14:$A$28,0)),0)))</f>
        <v/>
      </c>
      <c r="L168" s="23" t="str">
        <f aca="false">IF(COUNTA($A168:$J168)=0,"",$G168*($K168+IFERROR(INDEX(Settings!$C$14:$C$28,MATCH($B168,Settings!$A$14:$A$28,0)),0)))</f>
        <v/>
      </c>
      <c r="M168" s="23" t="str">
        <f aca="false">IF(COUNTA($A168:$J168)=0,"",($G168+$H168*Settings!$B$10)*IFERROR(INDEX(Settings!$D$14:$D$28,MATCH($B168,Settings!$A$14:$A$28,0)),0))</f>
        <v/>
      </c>
      <c r="N168" s="23" t="str">
        <f aca="false">IF(COUNTA($A168:$J168)=0,"",$F168*IFERROR(INDEX(Settings!$E$14:$E$28,MATCH($B168,Settings!$A$14:$A$28,0)),0))</f>
        <v/>
      </c>
      <c r="O168" s="23" t="str">
        <f aca="false">IF(COUNTA($A168:$J168)=0,"",$D168*Settings!$B$5)</f>
        <v/>
      </c>
      <c r="P168" s="23" t="str">
        <f aca="false">IF(COUNTA($A168:$J168)=0,"",$G168*Settings!$B$6+$H168*Settings!$B$7)</f>
        <v/>
      </c>
      <c r="Q168" s="23" t="str">
        <f aca="false">IF(COUNTA($A168:$J168)=0,"",$L168*Settings!$B$8)</f>
        <v/>
      </c>
      <c r="R168" s="23" t="str">
        <f aca="false">IF(COUNTA($A168:$J168)=0,"",($P168+$Q168)*Settings!$B$9)</f>
        <v/>
      </c>
      <c r="S168" s="23" t="str">
        <f aca="false">IF(COUNTA($A168:$J168)=0,"",$C168+$J168+SUM($M168:$R168))</f>
        <v/>
      </c>
      <c r="T168" s="23" t="str">
        <f aca="false">IF(COUNTA($A168:$J168)=0,"",$L168-$S168)</f>
        <v/>
      </c>
      <c r="U168" s="24" t="str">
        <f aca="false">IF(COUNTA($A168:$J168)=0,"",IF($L168=0,0,$T168/$L168))</f>
        <v/>
      </c>
      <c r="V168" s="24" t="str">
        <f aca="false">IF(COUNTA($A168:$J168)=0,"",IF($D168=0,0,$E168/$D168))</f>
        <v/>
      </c>
      <c r="W168" s="24" t="str">
        <f aca="false">IF(COUNTA($A168:$J168)=0,"",IF($F168=0,0,$G168/$F168))</f>
        <v/>
      </c>
      <c r="X168" s="24" t="str">
        <f aca="false">IF(COUNTA($A168:$J168)=0,"",IF($F168=0,0,$H168/$F168))</f>
        <v/>
      </c>
      <c r="Y168" s="25" t="str">
        <f aca="false">IF(COUNTA($A168:$J168)=0,"",IF($C168=0,0,$L168/$C168))</f>
        <v/>
      </c>
      <c r="Z168" s="23" t="str">
        <f aca="false">IF(COUNTA($A168:$J168)=0,"",IF($G168=0,0,$C168/$G168))</f>
        <v/>
      </c>
      <c r="AA168" s="23" t="str">
        <f aca="false">IF(COUNTA($A168:$J168)=0,"",IF($G168=0,0,$T168/$G168))</f>
        <v/>
      </c>
      <c r="AB168" s="9" t="str">
        <f aca="false">IF(COUNTA($A168:$J168)=0,"",IF($B168="","Pick a product",IF($E168&gt;$D168,"Confirmed &gt; received",IF($F168&gt;$E168,"Dispatched &gt; confirmed",IF($G168+$H168&gt;$F168,"Delivered + returned &gt; dispatched","OK")))))</f>
        <v/>
      </c>
    </row>
    <row r="169" customFormat="false" ht="15" hidden="false" customHeight="false" outlineLevel="0" collapsed="false">
      <c r="A169" s="20"/>
      <c r="B169" s="14"/>
      <c r="C169" s="15"/>
      <c r="D169" s="21"/>
      <c r="E169" s="21"/>
      <c r="F169" s="21"/>
      <c r="G169" s="21"/>
      <c r="H169" s="21"/>
      <c r="I169" s="15"/>
      <c r="J169" s="15"/>
      <c r="K169" s="22" t="str">
        <f aca="false">IF(COUNTA($A169:$J169)=0,"",IF($I169&lt;&gt;"",$I169,IFERROR(INDEX(Settings!$B$14:$B$28,MATCH($B169,Settings!$A$14:$A$28,0)),0)))</f>
        <v/>
      </c>
      <c r="L169" s="23" t="str">
        <f aca="false">IF(COUNTA($A169:$J169)=0,"",$G169*($K169+IFERROR(INDEX(Settings!$C$14:$C$28,MATCH($B169,Settings!$A$14:$A$28,0)),0)))</f>
        <v/>
      </c>
      <c r="M169" s="23" t="str">
        <f aca="false">IF(COUNTA($A169:$J169)=0,"",($G169+$H169*Settings!$B$10)*IFERROR(INDEX(Settings!$D$14:$D$28,MATCH($B169,Settings!$A$14:$A$28,0)),0))</f>
        <v/>
      </c>
      <c r="N169" s="23" t="str">
        <f aca="false">IF(COUNTA($A169:$J169)=0,"",$F169*IFERROR(INDEX(Settings!$E$14:$E$28,MATCH($B169,Settings!$A$14:$A$28,0)),0))</f>
        <v/>
      </c>
      <c r="O169" s="23" t="str">
        <f aca="false">IF(COUNTA($A169:$J169)=0,"",$D169*Settings!$B$5)</f>
        <v/>
      </c>
      <c r="P169" s="23" t="str">
        <f aca="false">IF(COUNTA($A169:$J169)=0,"",$G169*Settings!$B$6+$H169*Settings!$B$7)</f>
        <v/>
      </c>
      <c r="Q169" s="23" t="str">
        <f aca="false">IF(COUNTA($A169:$J169)=0,"",$L169*Settings!$B$8)</f>
        <v/>
      </c>
      <c r="R169" s="23" t="str">
        <f aca="false">IF(COUNTA($A169:$J169)=0,"",($P169+$Q169)*Settings!$B$9)</f>
        <v/>
      </c>
      <c r="S169" s="23" t="str">
        <f aca="false">IF(COUNTA($A169:$J169)=0,"",$C169+$J169+SUM($M169:$R169))</f>
        <v/>
      </c>
      <c r="T169" s="23" t="str">
        <f aca="false">IF(COUNTA($A169:$J169)=0,"",$L169-$S169)</f>
        <v/>
      </c>
      <c r="U169" s="24" t="str">
        <f aca="false">IF(COUNTA($A169:$J169)=0,"",IF($L169=0,0,$T169/$L169))</f>
        <v/>
      </c>
      <c r="V169" s="24" t="str">
        <f aca="false">IF(COUNTA($A169:$J169)=0,"",IF($D169=0,0,$E169/$D169))</f>
        <v/>
      </c>
      <c r="W169" s="24" t="str">
        <f aca="false">IF(COUNTA($A169:$J169)=0,"",IF($F169=0,0,$G169/$F169))</f>
        <v/>
      </c>
      <c r="X169" s="24" t="str">
        <f aca="false">IF(COUNTA($A169:$J169)=0,"",IF($F169=0,0,$H169/$F169))</f>
        <v/>
      </c>
      <c r="Y169" s="25" t="str">
        <f aca="false">IF(COUNTA($A169:$J169)=0,"",IF($C169=0,0,$L169/$C169))</f>
        <v/>
      </c>
      <c r="Z169" s="23" t="str">
        <f aca="false">IF(COUNTA($A169:$J169)=0,"",IF($G169=0,0,$C169/$G169))</f>
        <v/>
      </c>
      <c r="AA169" s="23" t="str">
        <f aca="false">IF(COUNTA($A169:$J169)=0,"",IF($G169=0,0,$T169/$G169))</f>
        <v/>
      </c>
      <c r="AB169" s="9" t="str">
        <f aca="false">IF(COUNTA($A169:$J169)=0,"",IF($B169="","Pick a product",IF($E169&gt;$D169,"Confirmed &gt; received",IF($F169&gt;$E169,"Dispatched &gt; confirmed",IF($G169+$H169&gt;$F169,"Delivered + returned &gt; dispatched","OK")))))</f>
        <v/>
      </c>
    </row>
    <row r="170" customFormat="false" ht="15" hidden="false" customHeight="false" outlineLevel="0" collapsed="false">
      <c r="A170" s="20"/>
      <c r="B170" s="14"/>
      <c r="C170" s="15"/>
      <c r="D170" s="21"/>
      <c r="E170" s="21"/>
      <c r="F170" s="21"/>
      <c r="G170" s="21"/>
      <c r="H170" s="21"/>
      <c r="I170" s="15"/>
      <c r="J170" s="15"/>
      <c r="K170" s="22" t="str">
        <f aca="false">IF(COUNTA($A170:$J170)=0,"",IF($I170&lt;&gt;"",$I170,IFERROR(INDEX(Settings!$B$14:$B$28,MATCH($B170,Settings!$A$14:$A$28,0)),0)))</f>
        <v/>
      </c>
      <c r="L170" s="23" t="str">
        <f aca="false">IF(COUNTA($A170:$J170)=0,"",$G170*($K170+IFERROR(INDEX(Settings!$C$14:$C$28,MATCH($B170,Settings!$A$14:$A$28,0)),0)))</f>
        <v/>
      </c>
      <c r="M170" s="23" t="str">
        <f aca="false">IF(COUNTA($A170:$J170)=0,"",($G170+$H170*Settings!$B$10)*IFERROR(INDEX(Settings!$D$14:$D$28,MATCH($B170,Settings!$A$14:$A$28,0)),0))</f>
        <v/>
      </c>
      <c r="N170" s="23" t="str">
        <f aca="false">IF(COUNTA($A170:$J170)=0,"",$F170*IFERROR(INDEX(Settings!$E$14:$E$28,MATCH($B170,Settings!$A$14:$A$28,0)),0))</f>
        <v/>
      </c>
      <c r="O170" s="23" t="str">
        <f aca="false">IF(COUNTA($A170:$J170)=0,"",$D170*Settings!$B$5)</f>
        <v/>
      </c>
      <c r="P170" s="23" t="str">
        <f aca="false">IF(COUNTA($A170:$J170)=0,"",$G170*Settings!$B$6+$H170*Settings!$B$7)</f>
        <v/>
      </c>
      <c r="Q170" s="23" t="str">
        <f aca="false">IF(COUNTA($A170:$J170)=0,"",$L170*Settings!$B$8)</f>
        <v/>
      </c>
      <c r="R170" s="23" t="str">
        <f aca="false">IF(COUNTA($A170:$J170)=0,"",($P170+$Q170)*Settings!$B$9)</f>
        <v/>
      </c>
      <c r="S170" s="23" t="str">
        <f aca="false">IF(COUNTA($A170:$J170)=0,"",$C170+$J170+SUM($M170:$R170))</f>
        <v/>
      </c>
      <c r="T170" s="23" t="str">
        <f aca="false">IF(COUNTA($A170:$J170)=0,"",$L170-$S170)</f>
        <v/>
      </c>
      <c r="U170" s="24" t="str">
        <f aca="false">IF(COUNTA($A170:$J170)=0,"",IF($L170=0,0,$T170/$L170))</f>
        <v/>
      </c>
      <c r="V170" s="24" t="str">
        <f aca="false">IF(COUNTA($A170:$J170)=0,"",IF($D170=0,0,$E170/$D170))</f>
        <v/>
      </c>
      <c r="W170" s="24" t="str">
        <f aca="false">IF(COUNTA($A170:$J170)=0,"",IF($F170=0,0,$G170/$F170))</f>
        <v/>
      </c>
      <c r="X170" s="24" t="str">
        <f aca="false">IF(COUNTA($A170:$J170)=0,"",IF($F170=0,0,$H170/$F170))</f>
        <v/>
      </c>
      <c r="Y170" s="25" t="str">
        <f aca="false">IF(COUNTA($A170:$J170)=0,"",IF($C170=0,0,$L170/$C170))</f>
        <v/>
      </c>
      <c r="Z170" s="23" t="str">
        <f aca="false">IF(COUNTA($A170:$J170)=0,"",IF($G170=0,0,$C170/$G170))</f>
        <v/>
      </c>
      <c r="AA170" s="23" t="str">
        <f aca="false">IF(COUNTA($A170:$J170)=0,"",IF($G170=0,0,$T170/$G170))</f>
        <v/>
      </c>
      <c r="AB170" s="9" t="str">
        <f aca="false">IF(COUNTA($A170:$J170)=0,"",IF($B170="","Pick a product",IF($E170&gt;$D170,"Confirmed &gt; received",IF($F170&gt;$E170,"Dispatched &gt; confirmed",IF($G170+$H170&gt;$F170,"Delivered + returned &gt; dispatched","OK")))))</f>
        <v/>
      </c>
    </row>
    <row r="171" customFormat="false" ht="15" hidden="false" customHeight="false" outlineLevel="0" collapsed="false">
      <c r="A171" s="20"/>
      <c r="B171" s="14"/>
      <c r="C171" s="15"/>
      <c r="D171" s="21"/>
      <c r="E171" s="21"/>
      <c r="F171" s="21"/>
      <c r="G171" s="21"/>
      <c r="H171" s="21"/>
      <c r="I171" s="15"/>
      <c r="J171" s="15"/>
      <c r="K171" s="22" t="str">
        <f aca="false">IF(COUNTA($A171:$J171)=0,"",IF($I171&lt;&gt;"",$I171,IFERROR(INDEX(Settings!$B$14:$B$28,MATCH($B171,Settings!$A$14:$A$28,0)),0)))</f>
        <v/>
      </c>
      <c r="L171" s="23" t="str">
        <f aca="false">IF(COUNTA($A171:$J171)=0,"",$G171*($K171+IFERROR(INDEX(Settings!$C$14:$C$28,MATCH($B171,Settings!$A$14:$A$28,0)),0)))</f>
        <v/>
      </c>
      <c r="M171" s="23" t="str">
        <f aca="false">IF(COUNTA($A171:$J171)=0,"",($G171+$H171*Settings!$B$10)*IFERROR(INDEX(Settings!$D$14:$D$28,MATCH($B171,Settings!$A$14:$A$28,0)),0))</f>
        <v/>
      </c>
      <c r="N171" s="23" t="str">
        <f aca="false">IF(COUNTA($A171:$J171)=0,"",$F171*IFERROR(INDEX(Settings!$E$14:$E$28,MATCH($B171,Settings!$A$14:$A$28,0)),0))</f>
        <v/>
      </c>
      <c r="O171" s="23" t="str">
        <f aca="false">IF(COUNTA($A171:$J171)=0,"",$D171*Settings!$B$5)</f>
        <v/>
      </c>
      <c r="P171" s="23" t="str">
        <f aca="false">IF(COUNTA($A171:$J171)=0,"",$G171*Settings!$B$6+$H171*Settings!$B$7)</f>
        <v/>
      </c>
      <c r="Q171" s="23" t="str">
        <f aca="false">IF(COUNTA($A171:$J171)=0,"",$L171*Settings!$B$8)</f>
        <v/>
      </c>
      <c r="R171" s="23" t="str">
        <f aca="false">IF(COUNTA($A171:$J171)=0,"",($P171+$Q171)*Settings!$B$9)</f>
        <v/>
      </c>
      <c r="S171" s="23" t="str">
        <f aca="false">IF(COUNTA($A171:$J171)=0,"",$C171+$J171+SUM($M171:$R171))</f>
        <v/>
      </c>
      <c r="T171" s="23" t="str">
        <f aca="false">IF(COUNTA($A171:$J171)=0,"",$L171-$S171)</f>
        <v/>
      </c>
      <c r="U171" s="24" t="str">
        <f aca="false">IF(COUNTA($A171:$J171)=0,"",IF($L171=0,0,$T171/$L171))</f>
        <v/>
      </c>
      <c r="V171" s="24" t="str">
        <f aca="false">IF(COUNTA($A171:$J171)=0,"",IF($D171=0,0,$E171/$D171))</f>
        <v/>
      </c>
      <c r="W171" s="24" t="str">
        <f aca="false">IF(COUNTA($A171:$J171)=0,"",IF($F171=0,0,$G171/$F171))</f>
        <v/>
      </c>
      <c r="X171" s="24" t="str">
        <f aca="false">IF(COUNTA($A171:$J171)=0,"",IF($F171=0,0,$H171/$F171))</f>
        <v/>
      </c>
      <c r="Y171" s="25" t="str">
        <f aca="false">IF(COUNTA($A171:$J171)=0,"",IF($C171=0,0,$L171/$C171))</f>
        <v/>
      </c>
      <c r="Z171" s="23" t="str">
        <f aca="false">IF(COUNTA($A171:$J171)=0,"",IF($G171=0,0,$C171/$G171))</f>
        <v/>
      </c>
      <c r="AA171" s="23" t="str">
        <f aca="false">IF(COUNTA($A171:$J171)=0,"",IF($G171=0,0,$T171/$G171))</f>
        <v/>
      </c>
      <c r="AB171" s="9" t="str">
        <f aca="false">IF(COUNTA($A171:$J171)=0,"",IF($B171="","Pick a product",IF($E171&gt;$D171,"Confirmed &gt; received",IF($F171&gt;$E171,"Dispatched &gt; confirmed",IF($G171+$H171&gt;$F171,"Delivered + returned &gt; dispatched","OK")))))</f>
        <v/>
      </c>
    </row>
    <row r="172" customFormat="false" ht="15" hidden="false" customHeight="false" outlineLevel="0" collapsed="false">
      <c r="A172" s="20"/>
      <c r="B172" s="14"/>
      <c r="C172" s="15"/>
      <c r="D172" s="21"/>
      <c r="E172" s="21"/>
      <c r="F172" s="21"/>
      <c r="G172" s="21"/>
      <c r="H172" s="21"/>
      <c r="I172" s="15"/>
      <c r="J172" s="15"/>
      <c r="K172" s="22" t="str">
        <f aca="false">IF(COUNTA($A172:$J172)=0,"",IF($I172&lt;&gt;"",$I172,IFERROR(INDEX(Settings!$B$14:$B$28,MATCH($B172,Settings!$A$14:$A$28,0)),0)))</f>
        <v/>
      </c>
      <c r="L172" s="23" t="str">
        <f aca="false">IF(COUNTA($A172:$J172)=0,"",$G172*($K172+IFERROR(INDEX(Settings!$C$14:$C$28,MATCH($B172,Settings!$A$14:$A$28,0)),0)))</f>
        <v/>
      </c>
      <c r="M172" s="23" t="str">
        <f aca="false">IF(COUNTA($A172:$J172)=0,"",($G172+$H172*Settings!$B$10)*IFERROR(INDEX(Settings!$D$14:$D$28,MATCH($B172,Settings!$A$14:$A$28,0)),0))</f>
        <v/>
      </c>
      <c r="N172" s="23" t="str">
        <f aca="false">IF(COUNTA($A172:$J172)=0,"",$F172*IFERROR(INDEX(Settings!$E$14:$E$28,MATCH($B172,Settings!$A$14:$A$28,0)),0))</f>
        <v/>
      </c>
      <c r="O172" s="23" t="str">
        <f aca="false">IF(COUNTA($A172:$J172)=0,"",$D172*Settings!$B$5)</f>
        <v/>
      </c>
      <c r="P172" s="23" t="str">
        <f aca="false">IF(COUNTA($A172:$J172)=0,"",$G172*Settings!$B$6+$H172*Settings!$B$7)</f>
        <v/>
      </c>
      <c r="Q172" s="23" t="str">
        <f aca="false">IF(COUNTA($A172:$J172)=0,"",$L172*Settings!$B$8)</f>
        <v/>
      </c>
      <c r="R172" s="23" t="str">
        <f aca="false">IF(COUNTA($A172:$J172)=0,"",($P172+$Q172)*Settings!$B$9)</f>
        <v/>
      </c>
      <c r="S172" s="23" t="str">
        <f aca="false">IF(COUNTA($A172:$J172)=0,"",$C172+$J172+SUM($M172:$R172))</f>
        <v/>
      </c>
      <c r="T172" s="23" t="str">
        <f aca="false">IF(COUNTA($A172:$J172)=0,"",$L172-$S172)</f>
        <v/>
      </c>
      <c r="U172" s="24" t="str">
        <f aca="false">IF(COUNTA($A172:$J172)=0,"",IF($L172=0,0,$T172/$L172))</f>
        <v/>
      </c>
      <c r="V172" s="24" t="str">
        <f aca="false">IF(COUNTA($A172:$J172)=0,"",IF($D172=0,0,$E172/$D172))</f>
        <v/>
      </c>
      <c r="W172" s="24" t="str">
        <f aca="false">IF(COUNTA($A172:$J172)=0,"",IF($F172=0,0,$G172/$F172))</f>
        <v/>
      </c>
      <c r="X172" s="24" t="str">
        <f aca="false">IF(COUNTA($A172:$J172)=0,"",IF($F172=0,0,$H172/$F172))</f>
        <v/>
      </c>
      <c r="Y172" s="25" t="str">
        <f aca="false">IF(COUNTA($A172:$J172)=0,"",IF($C172=0,0,$L172/$C172))</f>
        <v/>
      </c>
      <c r="Z172" s="23" t="str">
        <f aca="false">IF(COUNTA($A172:$J172)=0,"",IF($G172=0,0,$C172/$G172))</f>
        <v/>
      </c>
      <c r="AA172" s="23" t="str">
        <f aca="false">IF(COUNTA($A172:$J172)=0,"",IF($G172=0,0,$T172/$G172))</f>
        <v/>
      </c>
      <c r="AB172" s="9" t="str">
        <f aca="false">IF(COUNTA($A172:$J172)=0,"",IF($B172="","Pick a product",IF($E172&gt;$D172,"Confirmed &gt; received",IF($F172&gt;$E172,"Dispatched &gt; confirmed",IF($G172+$H172&gt;$F172,"Delivered + returned &gt; dispatched","OK")))))</f>
        <v/>
      </c>
    </row>
    <row r="173" customFormat="false" ht="15" hidden="false" customHeight="false" outlineLevel="0" collapsed="false">
      <c r="A173" s="20"/>
      <c r="B173" s="14"/>
      <c r="C173" s="15"/>
      <c r="D173" s="21"/>
      <c r="E173" s="21"/>
      <c r="F173" s="21"/>
      <c r="G173" s="21"/>
      <c r="H173" s="21"/>
      <c r="I173" s="15"/>
      <c r="J173" s="15"/>
      <c r="K173" s="22" t="str">
        <f aca="false">IF(COUNTA($A173:$J173)=0,"",IF($I173&lt;&gt;"",$I173,IFERROR(INDEX(Settings!$B$14:$B$28,MATCH($B173,Settings!$A$14:$A$28,0)),0)))</f>
        <v/>
      </c>
      <c r="L173" s="23" t="str">
        <f aca="false">IF(COUNTA($A173:$J173)=0,"",$G173*($K173+IFERROR(INDEX(Settings!$C$14:$C$28,MATCH($B173,Settings!$A$14:$A$28,0)),0)))</f>
        <v/>
      </c>
      <c r="M173" s="23" t="str">
        <f aca="false">IF(COUNTA($A173:$J173)=0,"",($G173+$H173*Settings!$B$10)*IFERROR(INDEX(Settings!$D$14:$D$28,MATCH($B173,Settings!$A$14:$A$28,0)),0))</f>
        <v/>
      </c>
      <c r="N173" s="23" t="str">
        <f aca="false">IF(COUNTA($A173:$J173)=0,"",$F173*IFERROR(INDEX(Settings!$E$14:$E$28,MATCH($B173,Settings!$A$14:$A$28,0)),0))</f>
        <v/>
      </c>
      <c r="O173" s="23" t="str">
        <f aca="false">IF(COUNTA($A173:$J173)=0,"",$D173*Settings!$B$5)</f>
        <v/>
      </c>
      <c r="P173" s="23" t="str">
        <f aca="false">IF(COUNTA($A173:$J173)=0,"",$G173*Settings!$B$6+$H173*Settings!$B$7)</f>
        <v/>
      </c>
      <c r="Q173" s="23" t="str">
        <f aca="false">IF(COUNTA($A173:$J173)=0,"",$L173*Settings!$B$8)</f>
        <v/>
      </c>
      <c r="R173" s="23" t="str">
        <f aca="false">IF(COUNTA($A173:$J173)=0,"",($P173+$Q173)*Settings!$B$9)</f>
        <v/>
      </c>
      <c r="S173" s="23" t="str">
        <f aca="false">IF(COUNTA($A173:$J173)=0,"",$C173+$J173+SUM($M173:$R173))</f>
        <v/>
      </c>
      <c r="T173" s="23" t="str">
        <f aca="false">IF(COUNTA($A173:$J173)=0,"",$L173-$S173)</f>
        <v/>
      </c>
      <c r="U173" s="24" t="str">
        <f aca="false">IF(COUNTA($A173:$J173)=0,"",IF($L173=0,0,$T173/$L173))</f>
        <v/>
      </c>
      <c r="V173" s="24" t="str">
        <f aca="false">IF(COUNTA($A173:$J173)=0,"",IF($D173=0,0,$E173/$D173))</f>
        <v/>
      </c>
      <c r="W173" s="24" t="str">
        <f aca="false">IF(COUNTA($A173:$J173)=0,"",IF($F173=0,0,$G173/$F173))</f>
        <v/>
      </c>
      <c r="X173" s="24" t="str">
        <f aca="false">IF(COUNTA($A173:$J173)=0,"",IF($F173=0,0,$H173/$F173))</f>
        <v/>
      </c>
      <c r="Y173" s="25" t="str">
        <f aca="false">IF(COUNTA($A173:$J173)=0,"",IF($C173=0,0,$L173/$C173))</f>
        <v/>
      </c>
      <c r="Z173" s="23" t="str">
        <f aca="false">IF(COUNTA($A173:$J173)=0,"",IF($G173=0,0,$C173/$G173))</f>
        <v/>
      </c>
      <c r="AA173" s="23" t="str">
        <f aca="false">IF(COUNTA($A173:$J173)=0,"",IF($G173=0,0,$T173/$G173))</f>
        <v/>
      </c>
      <c r="AB173" s="9" t="str">
        <f aca="false">IF(COUNTA($A173:$J173)=0,"",IF($B173="","Pick a product",IF($E173&gt;$D173,"Confirmed &gt; received",IF($F173&gt;$E173,"Dispatched &gt; confirmed",IF($G173+$H173&gt;$F173,"Delivered + returned &gt; dispatched","OK")))))</f>
        <v/>
      </c>
    </row>
    <row r="174" customFormat="false" ht="15" hidden="false" customHeight="false" outlineLevel="0" collapsed="false">
      <c r="A174" s="20"/>
      <c r="B174" s="14"/>
      <c r="C174" s="15"/>
      <c r="D174" s="21"/>
      <c r="E174" s="21"/>
      <c r="F174" s="21"/>
      <c r="G174" s="21"/>
      <c r="H174" s="21"/>
      <c r="I174" s="15"/>
      <c r="J174" s="15"/>
      <c r="K174" s="22" t="str">
        <f aca="false">IF(COUNTA($A174:$J174)=0,"",IF($I174&lt;&gt;"",$I174,IFERROR(INDEX(Settings!$B$14:$B$28,MATCH($B174,Settings!$A$14:$A$28,0)),0)))</f>
        <v/>
      </c>
      <c r="L174" s="23" t="str">
        <f aca="false">IF(COUNTA($A174:$J174)=0,"",$G174*($K174+IFERROR(INDEX(Settings!$C$14:$C$28,MATCH($B174,Settings!$A$14:$A$28,0)),0)))</f>
        <v/>
      </c>
      <c r="M174" s="23" t="str">
        <f aca="false">IF(COUNTA($A174:$J174)=0,"",($G174+$H174*Settings!$B$10)*IFERROR(INDEX(Settings!$D$14:$D$28,MATCH($B174,Settings!$A$14:$A$28,0)),0))</f>
        <v/>
      </c>
      <c r="N174" s="23" t="str">
        <f aca="false">IF(COUNTA($A174:$J174)=0,"",$F174*IFERROR(INDEX(Settings!$E$14:$E$28,MATCH($B174,Settings!$A$14:$A$28,0)),0))</f>
        <v/>
      </c>
      <c r="O174" s="23" t="str">
        <f aca="false">IF(COUNTA($A174:$J174)=0,"",$D174*Settings!$B$5)</f>
        <v/>
      </c>
      <c r="P174" s="23" t="str">
        <f aca="false">IF(COUNTA($A174:$J174)=0,"",$G174*Settings!$B$6+$H174*Settings!$B$7)</f>
        <v/>
      </c>
      <c r="Q174" s="23" t="str">
        <f aca="false">IF(COUNTA($A174:$J174)=0,"",$L174*Settings!$B$8)</f>
        <v/>
      </c>
      <c r="R174" s="23" t="str">
        <f aca="false">IF(COUNTA($A174:$J174)=0,"",($P174+$Q174)*Settings!$B$9)</f>
        <v/>
      </c>
      <c r="S174" s="23" t="str">
        <f aca="false">IF(COUNTA($A174:$J174)=0,"",$C174+$J174+SUM($M174:$R174))</f>
        <v/>
      </c>
      <c r="T174" s="23" t="str">
        <f aca="false">IF(COUNTA($A174:$J174)=0,"",$L174-$S174)</f>
        <v/>
      </c>
      <c r="U174" s="24" t="str">
        <f aca="false">IF(COUNTA($A174:$J174)=0,"",IF($L174=0,0,$T174/$L174))</f>
        <v/>
      </c>
      <c r="V174" s="24" t="str">
        <f aca="false">IF(COUNTA($A174:$J174)=0,"",IF($D174=0,0,$E174/$D174))</f>
        <v/>
      </c>
      <c r="W174" s="24" t="str">
        <f aca="false">IF(COUNTA($A174:$J174)=0,"",IF($F174=0,0,$G174/$F174))</f>
        <v/>
      </c>
      <c r="X174" s="24" t="str">
        <f aca="false">IF(COUNTA($A174:$J174)=0,"",IF($F174=0,0,$H174/$F174))</f>
        <v/>
      </c>
      <c r="Y174" s="25" t="str">
        <f aca="false">IF(COUNTA($A174:$J174)=0,"",IF($C174=0,0,$L174/$C174))</f>
        <v/>
      </c>
      <c r="Z174" s="23" t="str">
        <f aca="false">IF(COUNTA($A174:$J174)=0,"",IF($G174=0,0,$C174/$G174))</f>
        <v/>
      </c>
      <c r="AA174" s="23" t="str">
        <f aca="false">IF(COUNTA($A174:$J174)=0,"",IF($G174=0,0,$T174/$G174))</f>
        <v/>
      </c>
      <c r="AB174" s="9" t="str">
        <f aca="false">IF(COUNTA($A174:$J174)=0,"",IF($B174="","Pick a product",IF($E174&gt;$D174,"Confirmed &gt; received",IF($F174&gt;$E174,"Dispatched &gt; confirmed",IF($G174+$H174&gt;$F174,"Delivered + returned &gt; dispatched","OK")))))</f>
        <v/>
      </c>
    </row>
    <row r="175" customFormat="false" ht="15" hidden="false" customHeight="false" outlineLevel="0" collapsed="false">
      <c r="A175" s="20"/>
      <c r="B175" s="14"/>
      <c r="C175" s="15"/>
      <c r="D175" s="21"/>
      <c r="E175" s="21"/>
      <c r="F175" s="21"/>
      <c r="G175" s="21"/>
      <c r="H175" s="21"/>
      <c r="I175" s="15"/>
      <c r="J175" s="15"/>
      <c r="K175" s="22" t="str">
        <f aca="false">IF(COUNTA($A175:$J175)=0,"",IF($I175&lt;&gt;"",$I175,IFERROR(INDEX(Settings!$B$14:$B$28,MATCH($B175,Settings!$A$14:$A$28,0)),0)))</f>
        <v/>
      </c>
      <c r="L175" s="23" t="str">
        <f aca="false">IF(COUNTA($A175:$J175)=0,"",$G175*($K175+IFERROR(INDEX(Settings!$C$14:$C$28,MATCH($B175,Settings!$A$14:$A$28,0)),0)))</f>
        <v/>
      </c>
      <c r="M175" s="23" t="str">
        <f aca="false">IF(COUNTA($A175:$J175)=0,"",($G175+$H175*Settings!$B$10)*IFERROR(INDEX(Settings!$D$14:$D$28,MATCH($B175,Settings!$A$14:$A$28,0)),0))</f>
        <v/>
      </c>
      <c r="N175" s="23" t="str">
        <f aca="false">IF(COUNTA($A175:$J175)=0,"",$F175*IFERROR(INDEX(Settings!$E$14:$E$28,MATCH($B175,Settings!$A$14:$A$28,0)),0))</f>
        <v/>
      </c>
      <c r="O175" s="23" t="str">
        <f aca="false">IF(COUNTA($A175:$J175)=0,"",$D175*Settings!$B$5)</f>
        <v/>
      </c>
      <c r="P175" s="23" t="str">
        <f aca="false">IF(COUNTA($A175:$J175)=0,"",$G175*Settings!$B$6+$H175*Settings!$B$7)</f>
        <v/>
      </c>
      <c r="Q175" s="23" t="str">
        <f aca="false">IF(COUNTA($A175:$J175)=0,"",$L175*Settings!$B$8)</f>
        <v/>
      </c>
      <c r="R175" s="23" t="str">
        <f aca="false">IF(COUNTA($A175:$J175)=0,"",($P175+$Q175)*Settings!$B$9)</f>
        <v/>
      </c>
      <c r="S175" s="23" t="str">
        <f aca="false">IF(COUNTA($A175:$J175)=0,"",$C175+$J175+SUM($M175:$R175))</f>
        <v/>
      </c>
      <c r="T175" s="23" t="str">
        <f aca="false">IF(COUNTA($A175:$J175)=0,"",$L175-$S175)</f>
        <v/>
      </c>
      <c r="U175" s="24" t="str">
        <f aca="false">IF(COUNTA($A175:$J175)=0,"",IF($L175=0,0,$T175/$L175))</f>
        <v/>
      </c>
      <c r="V175" s="24" t="str">
        <f aca="false">IF(COUNTA($A175:$J175)=0,"",IF($D175=0,0,$E175/$D175))</f>
        <v/>
      </c>
      <c r="W175" s="24" t="str">
        <f aca="false">IF(COUNTA($A175:$J175)=0,"",IF($F175=0,0,$G175/$F175))</f>
        <v/>
      </c>
      <c r="X175" s="24" t="str">
        <f aca="false">IF(COUNTA($A175:$J175)=0,"",IF($F175=0,0,$H175/$F175))</f>
        <v/>
      </c>
      <c r="Y175" s="25" t="str">
        <f aca="false">IF(COUNTA($A175:$J175)=0,"",IF($C175=0,0,$L175/$C175))</f>
        <v/>
      </c>
      <c r="Z175" s="23" t="str">
        <f aca="false">IF(COUNTA($A175:$J175)=0,"",IF($G175=0,0,$C175/$G175))</f>
        <v/>
      </c>
      <c r="AA175" s="23" t="str">
        <f aca="false">IF(COUNTA($A175:$J175)=0,"",IF($G175=0,0,$T175/$G175))</f>
        <v/>
      </c>
      <c r="AB175" s="9" t="str">
        <f aca="false">IF(COUNTA($A175:$J175)=0,"",IF($B175="","Pick a product",IF($E175&gt;$D175,"Confirmed &gt; received",IF($F175&gt;$E175,"Dispatched &gt; confirmed",IF($G175+$H175&gt;$F175,"Delivered + returned &gt; dispatched","OK")))))</f>
        <v/>
      </c>
    </row>
    <row r="176" customFormat="false" ht="15" hidden="false" customHeight="false" outlineLevel="0" collapsed="false">
      <c r="A176" s="20"/>
      <c r="B176" s="14"/>
      <c r="C176" s="15"/>
      <c r="D176" s="21"/>
      <c r="E176" s="21"/>
      <c r="F176" s="21"/>
      <c r="G176" s="21"/>
      <c r="H176" s="21"/>
      <c r="I176" s="15"/>
      <c r="J176" s="15"/>
      <c r="K176" s="22" t="str">
        <f aca="false">IF(COUNTA($A176:$J176)=0,"",IF($I176&lt;&gt;"",$I176,IFERROR(INDEX(Settings!$B$14:$B$28,MATCH($B176,Settings!$A$14:$A$28,0)),0)))</f>
        <v/>
      </c>
      <c r="L176" s="23" t="str">
        <f aca="false">IF(COUNTA($A176:$J176)=0,"",$G176*($K176+IFERROR(INDEX(Settings!$C$14:$C$28,MATCH($B176,Settings!$A$14:$A$28,0)),0)))</f>
        <v/>
      </c>
      <c r="M176" s="23" t="str">
        <f aca="false">IF(COUNTA($A176:$J176)=0,"",($G176+$H176*Settings!$B$10)*IFERROR(INDEX(Settings!$D$14:$D$28,MATCH($B176,Settings!$A$14:$A$28,0)),0))</f>
        <v/>
      </c>
      <c r="N176" s="23" t="str">
        <f aca="false">IF(COUNTA($A176:$J176)=0,"",$F176*IFERROR(INDEX(Settings!$E$14:$E$28,MATCH($B176,Settings!$A$14:$A$28,0)),0))</f>
        <v/>
      </c>
      <c r="O176" s="23" t="str">
        <f aca="false">IF(COUNTA($A176:$J176)=0,"",$D176*Settings!$B$5)</f>
        <v/>
      </c>
      <c r="P176" s="23" t="str">
        <f aca="false">IF(COUNTA($A176:$J176)=0,"",$G176*Settings!$B$6+$H176*Settings!$B$7)</f>
        <v/>
      </c>
      <c r="Q176" s="23" t="str">
        <f aca="false">IF(COUNTA($A176:$J176)=0,"",$L176*Settings!$B$8)</f>
        <v/>
      </c>
      <c r="R176" s="23" t="str">
        <f aca="false">IF(COUNTA($A176:$J176)=0,"",($P176+$Q176)*Settings!$B$9)</f>
        <v/>
      </c>
      <c r="S176" s="23" t="str">
        <f aca="false">IF(COUNTA($A176:$J176)=0,"",$C176+$J176+SUM($M176:$R176))</f>
        <v/>
      </c>
      <c r="T176" s="23" t="str">
        <f aca="false">IF(COUNTA($A176:$J176)=0,"",$L176-$S176)</f>
        <v/>
      </c>
      <c r="U176" s="24" t="str">
        <f aca="false">IF(COUNTA($A176:$J176)=0,"",IF($L176=0,0,$T176/$L176))</f>
        <v/>
      </c>
      <c r="V176" s="24" t="str">
        <f aca="false">IF(COUNTA($A176:$J176)=0,"",IF($D176=0,0,$E176/$D176))</f>
        <v/>
      </c>
      <c r="W176" s="24" t="str">
        <f aca="false">IF(COUNTA($A176:$J176)=0,"",IF($F176=0,0,$G176/$F176))</f>
        <v/>
      </c>
      <c r="X176" s="24" t="str">
        <f aca="false">IF(COUNTA($A176:$J176)=0,"",IF($F176=0,0,$H176/$F176))</f>
        <v/>
      </c>
      <c r="Y176" s="25" t="str">
        <f aca="false">IF(COUNTA($A176:$J176)=0,"",IF($C176=0,0,$L176/$C176))</f>
        <v/>
      </c>
      <c r="Z176" s="23" t="str">
        <f aca="false">IF(COUNTA($A176:$J176)=0,"",IF($G176=0,0,$C176/$G176))</f>
        <v/>
      </c>
      <c r="AA176" s="23" t="str">
        <f aca="false">IF(COUNTA($A176:$J176)=0,"",IF($G176=0,0,$T176/$G176))</f>
        <v/>
      </c>
      <c r="AB176" s="9" t="str">
        <f aca="false">IF(COUNTA($A176:$J176)=0,"",IF($B176="","Pick a product",IF($E176&gt;$D176,"Confirmed &gt; received",IF($F176&gt;$E176,"Dispatched &gt; confirmed",IF($G176+$H176&gt;$F176,"Delivered + returned &gt; dispatched","OK")))))</f>
        <v/>
      </c>
    </row>
    <row r="177" customFormat="false" ht="15" hidden="false" customHeight="false" outlineLevel="0" collapsed="false">
      <c r="A177" s="20"/>
      <c r="B177" s="14"/>
      <c r="C177" s="15"/>
      <c r="D177" s="21"/>
      <c r="E177" s="21"/>
      <c r="F177" s="21"/>
      <c r="G177" s="21"/>
      <c r="H177" s="21"/>
      <c r="I177" s="15"/>
      <c r="J177" s="15"/>
      <c r="K177" s="22" t="str">
        <f aca="false">IF(COUNTA($A177:$J177)=0,"",IF($I177&lt;&gt;"",$I177,IFERROR(INDEX(Settings!$B$14:$B$28,MATCH($B177,Settings!$A$14:$A$28,0)),0)))</f>
        <v/>
      </c>
      <c r="L177" s="23" t="str">
        <f aca="false">IF(COUNTA($A177:$J177)=0,"",$G177*($K177+IFERROR(INDEX(Settings!$C$14:$C$28,MATCH($B177,Settings!$A$14:$A$28,0)),0)))</f>
        <v/>
      </c>
      <c r="M177" s="23" t="str">
        <f aca="false">IF(COUNTA($A177:$J177)=0,"",($G177+$H177*Settings!$B$10)*IFERROR(INDEX(Settings!$D$14:$D$28,MATCH($B177,Settings!$A$14:$A$28,0)),0))</f>
        <v/>
      </c>
      <c r="N177" s="23" t="str">
        <f aca="false">IF(COUNTA($A177:$J177)=0,"",$F177*IFERROR(INDEX(Settings!$E$14:$E$28,MATCH($B177,Settings!$A$14:$A$28,0)),0))</f>
        <v/>
      </c>
      <c r="O177" s="23" t="str">
        <f aca="false">IF(COUNTA($A177:$J177)=0,"",$D177*Settings!$B$5)</f>
        <v/>
      </c>
      <c r="P177" s="23" t="str">
        <f aca="false">IF(COUNTA($A177:$J177)=0,"",$G177*Settings!$B$6+$H177*Settings!$B$7)</f>
        <v/>
      </c>
      <c r="Q177" s="23" t="str">
        <f aca="false">IF(COUNTA($A177:$J177)=0,"",$L177*Settings!$B$8)</f>
        <v/>
      </c>
      <c r="R177" s="23" t="str">
        <f aca="false">IF(COUNTA($A177:$J177)=0,"",($P177+$Q177)*Settings!$B$9)</f>
        <v/>
      </c>
      <c r="S177" s="23" t="str">
        <f aca="false">IF(COUNTA($A177:$J177)=0,"",$C177+$J177+SUM($M177:$R177))</f>
        <v/>
      </c>
      <c r="T177" s="23" t="str">
        <f aca="false">IF(COUNTA($A177:$J177)=0,"",$L177-$S177)</f>
        <v/>
      </c>
      <c r="U177" s="24" t="str">
        <f aca="false">IF(COUNTA($A177:$J177)=0,"",IF($L177=0,0,$T177/$L177))</f>
        <v/>
      </c>
      <c r="V177" s="24" t="str">
        <f aca="false">IF(COUNTA($A177:$J177)=0,"",IF($D177=0,0,$E177/$D177))</f>
        <v/>
      </c>
      <c r="W177" s="24" t="str">
        <f aca="false">IF(COUNTA($A177:$J177)=0,"",IF($F177=0,0,$G177/$F177))</f>
        <v/>
      </c>
      <c r="X177" s="24" t="str">
        <f aca="false">IF(COUNTA($A177:$J177)=0,"",IF($F177=0,0,$H177/$F177))</f>
        <v/>
      </c>
      <c r="Y177" s="25" t="str">
        <f aca="false">IF(COUNTA($A177:$J177)=0,"",IF($C177=0,0,$L177/$C177))</f>
        <v/>
      </c>
      <c r="Z177" s="23" t="str">
        <f aca="false">IF(COUNTA($A177:$J177)=0,"",IF($G177=0,0,$C177/$G177))</f>
        <v/>
      </c>
      <c r="AA177" s="23" t="str">
        <f aca="false">IF(COUNTA($A177:$J177)=0,"",IF($G177=0,0,$T177/$G177))</f>
        <v/>
      </c>
      <c r="AB177" s="9" t="str">
        <f aca="false">IF(COUNTA($A177:$J177)=0,"",IF($B177="","Pick a product",IF($E177&gt;$D177,"Confirmed &gt; received",IF($F177&gt;$E177,"Dispatched &gt; confirmed",IF($G177+$H177&gt;$F177,"Delivered + returned &gt; dispatched","OK")))))</f>
        <v/>
      </c>
    </row>
    <row r="178" customFormat="false" ht="15" hidden="false" customHeight="false" outlineLevel="0" collapsed="false">
      <c r="A178" s="20"/>
      <c r="B178" s="14"/>
      <c r="C178" s="15"/>
      <c r="D178" s="21"/>
      <c r="E178" s="21"/>
      <c r="F178" s="21"/>
      <c r="G178" s="21"/>
      <c r="H178" s="21"/>
      <c r="I178" s="15"/>
      <c r="J178" s="15"/>
      <c r="K178" s="22" t="str">
        <f aca="false">IF(COUNTA($A178:$J178)=0,"",IF($I178&lt;&gt;"",$I178,IFERROR(INDEX(Settings!$B$14:$B$28,MATCH($B178,Settings!$A$14:$A$28,0)),0)))</f>
        <v/>
      </c>
      <c r="L178" s="23" t="str">
        <f aca="false">IF(COUNTA($A178:$J178)=0,"",$G178*($K178+IFERROR(INDEX(Settings!$C$14:$C$28,MATCH($B178,Settings!$A$14:$A$28,0)),0)))</f>
        <v/>
      </c>
      <c r="M178" s="23" t="str">
        <f aca="false">IF(COUNTA($A178:$J178)=0,"",($G178+$H178*Settings!$B$10)*IFERROR(INDEX(Settings!$D$14:$D$28,MATCH($B178,Settings!$A$14:$A$28,0)),0))</f>
        <v/>
      </c>
      <c r="N178" s="23" t="str">
        <f aca="false">IF(COUNTA($A178:$J178)=0,"",$F178*IFERROR(INDEX(Settings!$E$14:$E$28,MATCH($B178,Settings!$A$14:$A$28,0)),0))</f>
        <v/>
      </c>
      <c r="O178" s="23" t="str">
        <f aca="false">IF(COUNTA($A178:$J178)=0,"",$D178*Settings!$B$5)</f>
        <v/>
      </c>
      <c r="P178" s="23" t="str">
        <f aca="false">IF(COUNTA($A178:$J178)=0,"",$G178*Settings!$B$6+$H178*Settings!$B$7)</f>
        <v/>
      </c>
      <c r="Q178" s="23" t="str">
        <f aca="false">IF(COUNTA($A178:$J178)=0,"",$L178*Settings!$B$8)</f>
        <v/>
      </c>
      <c r="R178" s="23" t="str">
        <f aca="false">IF(COUNTA($A178:$J178)=0,"",($P178+$Q178)*Settings!$B$9)</f>
        <v/>
      </c>
      <c r="S178" s="23" t="str">
        <f aca="false">IF(COUNTA($A178:$J178)=0,"",$C178+$J178+SUM($M178:$R178))</f>
        <v/>
      </c>
      <c r="T178" s="23" t="str">
        <f aca="false">IF(COUNTA($A178:$J178)=0,"",$L178-$S178)</f>
        <v/>
      </c>
      <c r="U178" s="24" t="str">
        <f aca="false">IF(COUNTA($A178:$J178)=0,"",IF($L178=0,0,$T178/$L178))</f>
        <v/>
      </c>
      <c r="V178" s="24" t="str">
        <f aca="false">IF(COUNTA($A178:$J178)=0,"",IF($D178=0,0,$E178/$D178))</f>
        <v/>
      </c>
      <c r="W178" s="24" t="str">
        <f aca="false">IF(COUNTA($A178:$J178)=0,"",IF($F178=0,0,$G178/$F178))</f>
        <v/>
      </c>
      <c r="X178" s="24" t="str">
        <f aca="false">IF(COUNTA($A178:$J178)=0,"",IF($F178=0,0,$H178/$F178))</f>
        <v/>
      </c>
      <c r="Y178" s="25" t="str">
        <f aca="false">IF(COUNTA($A178:$J178)=0,"",IF($C178=0,0,$L178/$C178))</f>
        <v/>
      </c>
      <c r="Z178" s="23" t="str">
        <f aca="false">IF(COUNTA($A178:$J178)=0,"",IF($G178=0,0,$C178/$G178))</f>
        <v/>
      </c>
      <c r="AA178" s="23" t="str">
        <f aca="false">IF(COUNTA($A178:$J178)=0,"",IF($G178=0,0,$T178/$G178))</f>
        <v/>
      </c>
      <c r="AB178" s="9" t="str">
        <f aca="false">IF(COUNTA($A178:$J178)=0,"",IF($B178="","Pick a product",IF($E178&gt;$D178,"Confirmed &gt; received",IF($F178&gt;$E178,"Dispatched &gt; confirmed",IF($G178+$H178&gt;$F178,"Delivered + returned &gt; dispatched","OK")))))</f>
        <v/>
      </c>
    </row>
    <row r="179" customFormat="false" ht="15" hidden="false" customHeight="false" outlineLevel="0" collapsed="false">
      <c r="A179" s="20"/>
      <c r="B179" s="14"/>
      <c r="C179" s="15"/>
      <c r="D179" s="21"/>
      <c r="E179" s="21"/>
      <c r="F179" s="21"/>
      <c r="G179" s="21"/>
      <c r="H179" s="21"/>
      <c r="I179" s="15"/>
      <c r="J179" s="15"/>
      <c r="K179" s="22" t="str">
        <f aca="false">IF(COUNTA($A179:$J179)=0,"",IF($I179&lt;&gt;"",$I179,IFERROR(INDEX(Settings!$B$14:$B$28,MATCH($B179,Settings!$A$14:$A$28,0)),0)))</f>
        <v/>
      </c>
      <c r="L179" s="23" t="str">
        <f aca="false">IF(COUNTA($A179:$J179)=0,"",$G179*($K179+IFERROR(INDEX(Settings!$C$14:$C$28,MATCH($B179,Settings!$A$14:$A$28,0)),0)))</f>
        <v/>
      </c>
      <c r="M179" s="23" t="str">
        <f aca="false">IF(COUNTA($A179:$J179)=0,"",($G179+$H179*Settings!$B$10)*IFERROR(INDEX(Settings!$D$14:$D$28,MATCH($B179,Settings!$A$14:$A$28,0)),0))</f>
        <v/>
      </c>
      <c r="N179" s="23" t="str">
        <f aca="false">IF(COUNTA($A179:$J179)=0,"",$F179*IFERROR(INDEX(Settings!$E$14:$E$28,MATCH($B179,Settings!$A$14:$A$28,0)),0))</f>
        <v/>
      </c>
      <c r="O179" s="23" t="str">
        <f aca="false">IF(COUNTA($A179:$J179)=0,"",$D179*Settings!$B$5)</f>
        <v/>
      </c>
      <c r="P179" s="23" t="str">
        <f aca="false">IF(COUNTA($A179:$J179)=0,"",$G179*Settings!$B$6+$H179*Settings!$B$7)</f>
        <v/>
      </c>
      <c r="Q179" s="23" t="str">
        <f aca="false">IF(COUNTA($A179:$J179)=0,"",$L179*Settings!$B$8)</f>
        <v/>
      </c>
      <c r="R179" s="23" t="str">
        <f aca="false">IF(COUNTA($A179:$J179)=0,"",($P179+$Q179)*Settings!$B$9)</f>
        <v/>
      </c>
      <c r="S179" s="23" t="str">
        <f aca="false">IF(COUNTA($A179:$J179)=0,"",$C179+$J179+SUM($M179:$R179))</f>
        <v/>
      </c>
      <c r="T179" s="23" t="str">
        <f aca="false">IF(COUNTA($A179:$J179)=0,"",$L179-$S179)</f>
        <v/>
      </c>
      <c r="U179" s="24" t="str">
        <f aca="false">IF(COUNTA($A179:$J179)=0,"",IF($L179=0,0,$T179/$L179))</f>
        <v/>
      </c>
      <c r="V179" s="24" t="str">
        <f aca="false">IF(COUNTA($A179:$J179)=0,"",IF($D179=0,0,$E179/$D179))</f>
        <v/>
      </c>
      <c r="W179" s="24" t="str">
        <f aca="false">IF(COUNTA($A179:$J179)=0,"",IF($F179=0,0,$G179/$F179))</f>
        <v/>
      </c>
      <c r="X179" s="24" t="str">
        <f aca="false">IF(COUNTA($A179:$J179)=0,"",IF($F179=0,0,$H179/$F179))</f>
        <v/>
      </c>
      <c r="Y179" s="25" t="str">
        <f aca="false">IF(COUNTA($A179:$J179)=0,"",IF($C179=0,0,$L179/$C179))</f>
        <v/>
      </c>
      <c r="Z179" s="23" t="str">
        <f aca="false">IF(COUNTA($A179:$J179)=0,"",IF($G179=0,0,$C179/$G179))</f>
        <v/>
      </c>
      <c r="AA179" s="23" t="str">
        <f aca="false">IF(COUNTA($A179:$J179)=0,"",IF($G179=0,0,$T179/$G179))</f>
        <v/>
      </c>
      <c r="AB179" s="9" t="str">
        <f aca="false">IF(COUNTA($A179:$J179)=0,"",IF($B179="","Pick a product",IF($E179&gt;$D179,"Confirmed &gt; received",IF($F179&gt;$E179,"Dispatched &gt; confirmed",IF($G179+$H179&gt;$F179,"Delivered + returned &gt; dispatched","OK")))))</f>
        <v/>
      </c>
    </row>
    <row r="180" customFormat="false" ht="15" hidden="false" customHeight="false" outlineLevel="0" collapsed="false">
      <c r="A180" s="20"/>
      <c r="B180" s="14"/>
      <c r="C180" s="15"/>
      <c r="D180" s="21"/>
      <c r="E180" s="21"/>
      <c r="F180" s="21"/>
      <c r="G180" s="21"/>
      <c r="H180" s="21"/>
      <c r="I180" s="15"/>
      <c r="J180" s="15"/>
      <c r="K180" s="22" t="str">
        <f aca="false">IF(COUNTA($A180:$J180)=0,"",IF($I180&lt;&gt;"",$I180,IFERROR(INDEX(Settings!$B$14:$B$28,MATCH($B180,Settings!$A$14:$A$28,0)),0)))</f>
        <v/>
      </c>
      <c r="L180" s="23" t="str">
        <f aca="false">IF(COUNTA($A180:$J180)=0,"",$G180*($K180+IFERROR(INDEX(Settings!$C$14:$C$28,MATCH($B180,Settings!$A$14:$A$28,0)),0)))</f>
        <v/>
      </c>
      <c r="M180" s="23" t="str">
        <f aca="false">IF(COUNTA($A180:$J180)=0,"",($G180+$H180*Settings!$B$10)*IFERROR(INDEX(Settings!$D$14:$D$28,MATCH($B180,Settings!$A$14:$A$28,0)),0))</f>
        <v/>
      </c>
      <c r="N180" s="23" t="str">
        <f aca="false">IF(COUNTA($A180:$J180)=0,"",$F180*IFERROR(INDEX(Settings!$E$14:$E$28,MATCH($B180,Settings!$A$14:$A$28,0)),0))</f>
        <v/>
      </c>
      <c r="O180" s="23" t="str">
        <f aca="false">IF(COUNTA($A180:$J180)=0,"",$D180*Settings!$B$5)</f>
        <v/>
      </c>
      <c r="P180" s="23" t="str">
        <f aca="false">IF(COUNTA($A180:$J180)=0,"",$G180*Settings!$B$6+$H180*Settings!$B$7)</f>
        <v/>
      </c>
      <c r="Q180" s="23" t="str">
        <f aca="false">IF(COUNTA($A180:$J180)=0,"",$L180*Settings!$B$8)</f>
        <v/>
      </c>
      <c r="R180" s="23" t="str">
        <f aca="false">IF(COUNTA($A180:$J180)=0,"",($P180+$Q180)*Settings!$B$9)</f>
        <v/>
      </c>
      <c r="S180" s="23" t="str">
        <f aca="false">IF(COUNTA($A180:$J180)=0,"",$C180+$J180+SUM($M180:$R180))</f>
        <v/>
      </c>
      <c r="T180" s="23" t="str">
        <f aca="false">IF(COUNTA($A180:$J180)=0,"",$L180-$S180)</f>
        <v/>
      </c>
      <c r="U180" s="24" t="str">
        <f aca="false">IF(COUNTA($A180:$J180)=0,"",IF($L180=0,0,$T180/$L180))</f>
        <v/>
      </c>
      <c r="V180" s="24" t="str">
        <f aca="false">IF(COUNTA($A180:$J180)=0,"",IF($D180=0,0,$E180/$D180))</f>
        <v/>
      </c>
      <c r="W180" s="24" t="str">
        <f aca="false">IF(COUNTA($A180:$J180)=0,"",IF($F180=0,0,$G180/$F180))</f>
        <v/>
      </c>
      <c r="X180" s="24" t="str">
        <f aca="false">IF(COUNTA($A180:$J180)=0,"",IF($F180=0,0,$H180/$F180))</f>
        <v/>
      </c>
      <c r="Y180" s="25" t="str">
        <f aca="false">IF(COUNTA($A180:$J180)=0,"",IF($C180=0,0,$L180/$C180))</f>
        <v/>
      </c>
      <c r="Z180" s="23" t="str">
        <f aca="false">IF(COUNTA($A180:$J180)=0,"",IF($G180=0,0,$C180/$G180))</f>
        <v/>
      </c>
      <c r="AA180" s="23" t="str">
        <f aca="false">IF(COUNTA($A180:$J180)=0,"",IF($G180=0,0,$T180/$G180))</f>
        <v/>
      </c>
      <c r="AB180" s="9" t="str">
        <f aca="false">IF(COUNTA($A180:$J180)=0,"",IF($B180="","Pick a product",IF($E180&gt;$D180,"Confirmed &gt; received",IF($F180&gt;$E180,"Dispatched &gt; confirmed",IF($G180+$H180&gt;$F180,"Delivered + returned &gt; dispatched","OK")))))</f>
        <v/>
      </c>
    </row>
    <row r="181" customFormat="false" ht="15" hidden="false" customHeight="false" outlineLevel="0" collapsed="false">
      <c r="A181" s="20"/>
      <c r="B181" s="14"/>
      <c r="C181" s="15"/>
      <c r="D181" s="21"/>
      <c r="E181" s="21"/>
      <c r="F181" s="21"/>
      <c r="G181" s="21"/>
      <c r="H181" s="21"/>
      <c r="I181" s="15"/>
      <c r="J181" s="15"/>
      <c r="K181" s="22" t="str">
        <f aca="false">IF(COUNTA($A181:$J181)=0,"",IF($I181&lt;&gt;"",$I181,IFERROR(INDEX(Settings!$B$14:$B$28,MATCH($B181,Settings!$A$14:$A$28,0)),0)))</f>
        <v/>
      </c>
      <c r="L181" s="23" t="str">
        <f aca="false">IF(COUNTA($A181:$J181)=0,"",$G181*($K181+IFERROR(INDEX(Settings!$C$14:$C$28,MATCH($B181,Settings!$A$14:$A$28,0)),0)))</f>
        <v/>
      </c>
      <c r="M181" s="23" t="str">
        <f aca="false">IF(COUNTA($A181:$J181)=0,"",($G181+$H181*Settings!$B$10)*IFERROR(INDEX(Settings!$D$14:$D$28,MATCH($B181,Settings!$A$14:$A$28,0)),0))</f>
        <v/>
      </c>
      <c r="N181" s="23" t="str">
        <f aca="false">IF(COUNTA($A181:$J181)=0,"",$F181*IFERROR(INDEX(Settings!$E$14:$E$28,MATCH($B181,Settings!$A$14:$A$28,0)),0))</f>
        <v/>
      </c>
      <c r="O181" s="23" t="str">
        <f aca="false">IF(COUNTA($A181:$J181)=0,"",$D181*Settings!$B$5)</f>
        <v/>
      </c>
      <c r="P181" s="23" t="str">
        <f aca="false">IF(COUNTA($A181:$J181)=0,"",$G181*Settings!$B$6+$H181*Settings!$B$7)</f>
        <v/>
      </c>
      <c r="Q181" s="23" t="str">
        <f aca="false">IF(COUNTA($A181:$J181)=0,"",$L181*Settings!$B$8)</f>
        <v/>
      </c>
      <c r="R181" s="23" t="str">
        <f aca="false">IF(COUNTA($A181:$J181)=0,"",($P181+$Q181)*Settings!$B$9)</f>
        <v/>
      </c>
      <c r="S181" s="23" t="str">
        <f aca="false">IF(COUNTA($A181:$J181)=0,"",$C181+$J181+SUM($M181:$R181))</f>
        <v/>
      </c>
      <c r="T181" s="23" t="str">
        <f aca="false">IF(COUNTA($A181:$J181)=0,"",$L181-$S181)</f>
        <v/>
      </c>
      <c r="U181" s="24" t="str">
        <f aca="false">IF(COUNTA($A181:$J181)=0,"",IF($L181=0,0,$T181/$L181))</f>
        <v/>
      </c>
      <c r="V181" s="24" t="str">
        <f aca="false">IF(COUNTA($A181:$J181)=0,"",IF($D181=0,0,$E181/$D181))</f>
        <v/>
      </c>
      <c r="W181" s="24" t="str">
        <f aca="false">IF(COUNTA($A181:$J181)=0,"",IF($F181=0,0,$G181/$F181))</f>
        <v/>
      </c>
      <c r="X181" s="24" t="str">
        <f aca="false">IF(COUNTA($A181:$J181)=0,"",IF($F181=0,0,$H181/$F181))</f>
        <v/>
      </c>
      <c r="Y181" s="25" t="str">
        <f aca="false">IF(COUNTA($A181:$J181)=0,"",IF($C181=0,0,$L181/$C181))</f>
        <v/>
      </c>
      <c r="Z181" s="23" t="str">
        <f aca="false">IF(COUNTA($A181:$J181)=0,"",IF($G181=0,0,$C181/$G181))</f>
        <v/>
      </c>
      <c r="AA181" s="23" t="str">
        <f aca="false">IF(COUNTA($A181:$J181)=0,"",IF($G181=0,0,$T181/$G181))</f>
        <v/>
      </c>
      <c r="AB181" s="9" t="str">
        <f aca="false">IF(COUNTA($A181:$J181)=0,"",IF($B181="","Pick a product",IF($E181&gt;$D181,"Confirmed &gt; received",IF($F181&gt;$E181,"Dispatched &gt; confirmed",IF($G181+$H181&gt;$F181,"Delivered + returned &gt; dispatched","OK")))))</f>
        <v/>
      </c>
    </row>
    <row r="182" customFormat="false" ht="15" hidden="false" customHeight="false" outlineLevel="0" collapsed="false">
      <c r="A182" s="20"/>
      <c r="B182" s="14"/>
      <c r="C182" s="15"/>
      <c r="D182" s="21"/>
      <c r="E182" s="21"/>
      <c r="F182" s="21"/>
      <c r="G182" s="21"/>
      <c r="H182" s="21"/>
      <c r="I182" s="15"/>
      <c r="J182" s="15"/>
      <c r="K182" s="22" t="str">
        <f aca="false">IF(COUNTA($A182:$J182)=0,"",IF($I182&lt;&gt;"",$I182,IFERROR(INDEX(Settings!$B$14:$B$28,MATCH($B182,Settings!$A$14:$A$28,0)),0)))</f>
        <v/>
      </c>
      <c r="L182" s="23" t="str">
        <f aca="false">IF(COUNTA($A182:$J182)=0,"",$G182*($K182+IFERROR(INDEX(Settings!$C$14:$C$28,MATCH($B182,Settings!$A$14:$A$28,0)),0)))</f>
        <v/>
      </c>
      <c r="M182" s="23" t="str">
        <f aca="false">IF(COUNTA($A182:$J182)=0,"",($G182+$H182*Settings!$B$10)*IFERROR(INDEX(Settings!$D$14:$D$28,MATCH($B182,Settings!$A$14:$A$28,0)),0))</f>
        <v/>
      </c>
      <c r="N182" s="23" t="str">
        <f aca="false">IF(COUNTA($A182:$J182)=0,"",$F182*IFERROR(INDEX(Settings!$E$14:$E$28,MATCH($B182,Settings!$A$14:$A$28,0)),0))</f>
        <v/>
      </c>
      <c r="O182" s="23" t="str">
        <f aca="false">IF(COUNTA($A182:$J182)=0,"",$D182*Settings!$B$5)</f>
        <v/>
      </c>
      <c r="P182" s="23" t="str">
        <f aca="false">IF(COUNTA($A182:$J182)=0,"",$G182*Settings!$B$6+$H182*Settings!$B$7)</f>
        <v/>
      </c>
      <c r="Q182" s="23" t="str">
        <f aca="false">IF(COUNTA($A182:$J182)=0,"",$L182*Settings!$B$8)</f>
        <v/>
      </c>
      <c r="R182" s="23" t="str">
        <f aca="false">IF(COUNTA($A182:$J182)=0,"",($P182+$Q182)*Settings!$B$9)</f>
        <v/>
      </c>
      <c r="S182" s="23" t="str">
        <f aca="false">IF(COUNTA($A182:$J182)=0,"",$C182+$J182+SUM($M182:$R182))</f>
        <v/>
      </c>
      <c r="T182" s="23" t="str">
        <f aca="false">IF(COUNTA($A182:$J182)=0,"",$L182-$S182)</f>
        <v/>
      </c>
      <c r="U182" s="24" t="str">
        <f aca="false">IF(COUNTA($A182:$J182)=0,"",IF($L182=0,0,$T182/$L182))</f>
        <v/>
      </c>
      <c r="V182" s="24" t="str">
        <f aca="false">IF(COUNTA($A182:$J182)=0,"",IF($D182=0,0,$E182/$D182))</f>
        <v/>
      </c>
      <c r="W182" s="24" t="str">
        <f aca="false">IF(COUNTA($A182:$J182)=0,"",IF($F182=0,0,$G182/$F182))</f>
        <v/>
      </c>
      <c r="X182" s="24" t="str">
        <f aca="false">IF(COUNTA($A182:$J182)=0,"",IF($F182=0,0,$H182/$F182))</f>
        <v/>
      </c>
      <c r="Y182" s="25" t="str">
        <f aca="false">IF(COUNTA($A182:$J182)=0,"",IF($C182=0,0,$L182/$C182))</f>
        <v/>
      </c>
      <c r="Z182" s="23" t="str">
        <f aca="false">IF(COUNTA($A182:$J182)=0,"",IF($G182=0,0,$C182/$G182))</f>
        <v/>
      </c>
      <c r="AA182" s="23" t="str">
        <f aca="false">IF(COUNTA($A182:$J182)=0,"",IF($G182=0,0,$T182/$G182))</f>
        <v/>
      </c>
      <c r="AB182" s="9" t="str">
        <f aca="false">IF(COUNTA($A182:$J182)=0,"",IF($B182="","Pick a product",IF($E182&gt;$D182,"Confirmed &gt; received",IF($F182&gt;$E182,"Dispatched &gt; confirmed",IF($G182+$H182&gt;$F182,"Delivered + returned &gt; dispatched","OK")))))</f>
        <v/>
      </c>
    </row>
    <row r="183" customFormat="false" ht="15" hidden="false" customHeight="false" outlineLevel="0" collapsed="false">
      <c r="A183" s="20"/>
      <c r="B183" s="14"/>
      <c r="C183" s="15"/>
      <c r="D183" s="21"/>
      <c r="E183" s="21"/>
      <c r="F183" s="21"/>
      <c r="G183" s="21"/>
      <c r="H183" s="21"/>
      <c r="I183" s="15"/>
      <c r="J183" s="15"/>
      <c r="K183" s="22" t="str">
        <f aca="false">IF(COUNTA($A183:$J183)=0,"",IF($I183&lt;&gt;"",$I183,IFERROR(INDEX(Settings!$B$14:$B$28,MATCH($B183,Settings!$A$14:$A$28,0)),0)))</f>
        <v/>
      </c>
      <c r="L183" s="23" t="str">
        <f aca="false">IF(COUNTA($A183:$J183)=0,"",$G183*($K183+IFERROR(INDEX(Settings!$C$14:$C$28,MATCH($B183,Settings!$A$14:$A$28,0)),0)))</f>
        <v/>
      </c>
      <c r="M183" s="23" t="str">
        <f aca="false">IF(COUNTA($A183:$J183)=0,"",($G183+$H183*Settings!$B$10)*IFERROR(INDEX(Settings!$D$14:$D$28,MATCH($B183,Settings!$A$14:$A$28,0)),0))</f>
        <v/>
      </c>
      <c r="N183" s="23" t="str">
        <f aca="false">IF(COUNTA($A183:$J183)=0,"",$F183*IFERROR(INDEX(Settings!$E$14:$E$28,MATCH($B183,Settings!$A$14:$A$28,0)),0))</f>
        <v/>
      </c>
      <c r="O183" s="23" t="str">
        <f aca="false">IF(COUNTA($A183:$J183)=0,"",$D183*Settings!$B$5)</f>
        <v/>
      </c>
      <c r="P183" s="23" t="str">
        <f aca="false">IF(COUNTA($A183:$J183)=0,"",$G183*Settings!$B$6+$H183*Settings!$B$7)</f>
        <v/>
      </c>
      <c r="Q183" s="23" t="str">
        <f aca="false">IF(COUNTA($A183:$J183)=0,"",$L183*Settings!$B$8)</f>
        <v/>
      </c>
      <c r="R183" s="23" t="str">
        <f aca="false">IF(COUNTA($A183:$J183)=0,"",($P183+$Q183)*Settings!$B$9)</f>
        <v/>
      </c>
      <c r="S183" s="23" t="str">
        <f aca="false">IF(COUNTA($A183:$J183)=0,"",$C183+$J183+SUM($M183:$R183))</f>
        <v/>
      </c>
      <c r="T183" s="23" t="str">
        <f aca="false">IF(COUNTA($A183:$J183)=0,"",$L183-$S183)</f>
        <v/>
      </c>
      <c r="U183" s="24" t="str">
        <f aca="false">IF(COUNTA($A183:$J183)=0,"",IF($L183=0,0,$T183/$L183))</f>
        <v/>
      </c>
      <c r="V183" s="24" t="str">
        <f aca="false">IF(COUNTA($A183:$J183)=0,"",IF($D183=0,0,$E183/$D183))</f>
        <v/>
      </c>
      <c r="W183" s="24" t="str">
        <f aca="false">IF(COUNTA($A183:$J183)=0,"",IF($F183=0,0,$G183/$F183))</f>
        <v/>
      </c>
      <c r="X183" s="24" t="str">
        <f aca="false">IF(COUNTA($A183:$J183)=0,"",IF($F183=0,0,$H183/$F183))</f>
        <v/>
      </c>
      <c r="Y183" s="25" t="str">
        <f aca="false">IF(COUNTA($A183:$J183)=0,"",IF($C183=0,0,$L183/$C183))</f>
        <v/>
      </c>
      <c r="Z183" s="23" t="str">
        <f aca="false">IF(COUNTA($A183:$J183)=0,"",IF($G183=0,0,$C183/$G183))</f>
        <v/>
      </c>
      <c r="AA183" s="23" t="str">
        <f aca="false">IF(COUNTA($A183:$J183)=0,"",IF($G183=0,0,$T183/$G183))</f>
        <v/>
      </c>
      <c r="AB183" s="9" t="str">
        <f aca="false">IF(COUNTA($A183:$J183)=0,"",IF($B183="","Pick a product",IF($E183&gt;$D183,"Confirmed &gt; received",IF($F183&gt;$E183,"Dispatched &gt; confirmed",IF($G183+$H183&gt;$F183,"Delivered + returned &gt; dispatched","OK")))))</f>
        <v/>
      </c>
    </row>
    <row r="184" customFormat="false" ht="15" hidden="false" customHeight="false" outlineLevel="0" collapsed="false">
      <c r="A184" s="20"/>
      <c r="B184" s="14"/>
      <c r="C184" s="15"/>
      <c r="D184" s="21"/>
      <c r="E184" s="21"/>
      <c r="F184" s="21"/>
      <c r="G184" s="21"/>
      <c r="H184" s="21"/>
      <c r="I184" s="15"/>
      <c r="J184" s="15"/>
      <c r="K184" s="22" t="str">
        <f aca="false">IF(COUNTA($A184:$J184)=0,"",IF($I184&lt;&gt;"",$I184,IFERROR(INDEX(Settings!$B$14:$B$28,MATCH($B184,Settings!$A$14:$A$28,0)),0)))</f>
        <v/>
      </c>
      <c r="L184" s="23" t="str">
        <f aca="false">IF(COUNTA($A184:$J184)=0,"",$G184*($K184+IFERROR(INDEX(Settings!$C$14:$C$28,MATCH($B184,Settings!$A$14:$A$28,0)),0)))</f>
        <v/>
      </c>
      <c r="M184" s="23" t="str">
        <f aca="false">IF(COUNTA($A184:$J184)=0,"",($G184+$H184*Settings!$B$10)*IFERROR(INDEX(Settings!$D$14:$D$28,MATCH($B184,Settings!$A$14:$A$28,0)),0))</f>
        <v/>
      </c>
      <c r="N184" s="23" t="str">
        <f aca="false">IF(COUNTA($A184:$J184)=0,"",$F184*IFERROR(INDEX(Settings!$E$14:$E$28,MATCH($B184,Settings!$A$14:$A$28,0)),0))</f>
        <v/>
      </c>
      <c r="O184" s="23" t="str">
        <f aca="false">IF(COUNTA($A184:$J184)=0,"",$D184*Settings!$B$5)</f>
        <v/>
      </c>
      <c r="P184" s="23" t="str">
        <f aca="false">IF(COUNTA($A184:$J184)=0,"",$G184*Settings!$B$6+$H184*Settings!$B$7)</f>
        <v/>
      </c>
      <c r="Q184" s="23" t="str">
        <f aca="false">IF(COUNTA($A184:$J184)=0,"",$L184*Settings!$B$8)</f>
        <v/>
      </c>
      <c r="R184" s="23" t="str">
        <f aca="false">IF(COUNTA($A184:$J184)=0,"",($P184+$Q184)*Settings!$B$9)</f>
        <v/>
      </c>
      <c r="S184" s="23" t="str">
        <f aca="false">IF(COUNTA($A184:$J184)=0,"",$C184+$J184+SUM($M184:$R184))</f>
        <v/>
      </c>
      <c r="T184" s="23" t="str">
        <f aca="false">IF(COUNTA($A184:$J184)=0,"",$L184-$S184)</f>
        <v/>
      </c>
      <c r="U184" s="24" t="str">
        <f aca="false">IF(COUNTA($A184:$J184)=0,"",IF($L184=0,0,$T184/$L184))</f>
        <v/>
      </c>
      <c r="V184" s="24" t="str">
        <f aca="false">IF(COUNTA($A184:$J184)=0,"",IF($D184=0,0,$E184/$D184))</f>
        <v/>
      </c>
      <c r="W184" s="24" t="str">
        <f aca="false">IF(COUNTA($A184:$J184)=0,"",IF($F184=0,0,$G184/$F184))</f>
        <v/>
      </c>
      <c r="X184" s="24" t="str">
        <f aca="false">IF(COUNTA($A184:$J184)=0,"",IF($F184=0,0,$H184/$F184))</f>
        <v/>
      </c>
      <c r="Y184" s="25" t="str">
        <f aca="false">IF(COUNTA($A184:$J184)=0,"",IF($C184=0,0,$L184/$C184))</f>
        <v/>
      </c>
      <c r="Z184" s="23" t="str">
        <f aca="false">IF(COUNTA($A184:$J184)=0,"",IF($G184=0,0,$C184/$G184))</f>
        <v/>
      </c>
      <c r="AA184" s="23" t="str">
        <f aca="false">IF(COUNTA($A184:$J184)=0,"",IF($G184=0,0,$T184/$G184))</f>
        <v/>
      </c>
      <c r="AB184" s="9" t="str">
        <f aca="false">IF(COUNTA($A184:$J184)=0,"",IF($B184="","Pick a product",IF($E184&gt;$D184,"Confirmed &gt; received",IF($F184&gt;$E184,"Dispatched &gt; confirmed",IF($G184+$H184&gt;$F184,"Delivered + returned &gt; dispatched","OK")))))</f>
        <v/>
      </c>
    </row>
    <row r="185" customFormat="false" ht="15" hidden="false" customHeight="false" outlineLevel="0" collapsed="false">
      <c r="A185" s="20"/>
      <c r="B185" s="14"/>
      <c r="C185" s="15"/>
      <c r="D185" s="21"/>
      <c r="E185" s="21"/>
      <c r="F185" s="21"/>
      <c r="G185" s="21"/>
      <c r="H185" s="21"/>
      <c r="I185" s="15"/>
      <c r="J185" s="15"/>
      <c r="K185" s="22" t="str">
        <f aca="false">IF(COUNTA($A185:$J185)=0,"",IF($I185&lt;&gt;"",$I185,IFERROR(INDEX(Settings!$B$14:$B$28,MATCH($B185,Settings!$A$14:$A$28,0)),0)))</f>
        <v/>
      </c>
      <c r="L185" s="23" t="str">
        <f aca="false">IF(COUNTA($A185:$J185)=0,"",$G185*($K185+IFERROR(INDEX(Settings!$C$14:$C$28,MATCH($B185,Settings!$A$14:$A$28,0)),0)))</f>
        <v/>
      </c>
      <c r="M185" s="23" t="str">
        <f aca="false">IF(COUNTA($A185:$J185)=0,"",($G185+$H185*Settings!$B$10)*IFERROR(INDEX(Settings!$D$14:$D$28,MATCH($B185,Settings!$A$14:$A$28,0)),0))</f>
        <v/>
      </c>
      <c r="N185" s="23" t="str">
        <f aca="false">IF(COUNTA($A185:$J185)=0,"",$F185*IFERROR(INDEX(Settings!$E$14:$E$28,MATCH($B185,Settings!$A$14:$A$28,0)),0))</f>
        <v/>
      </c>
      <c r="O185" s="23" t="str">
        <f aca="false">IF(COUNTA($A185:$J185)=0,"",$D185*Settings!$B$5)</f>
        <v/>
      </c>
      <c r="P185" s="23" t="str">
        <f aca="false">IF(COUNTA($A185:$J185)=0,"",$G185*Settings!$B$6+$H185*Settings!$B$7)</f>
        <v/>
      </c>
      <c r="Q185" s="23" t="str">
        <f aca="false">IF(COUNTA($A185:$J185)=0,"",$L185*Settings!$B$8)</f>
        <v/>
      </c>
      <c r="R185" s="23" t="str">
        <f aca="false">IF(COUNTA($A185:$J185)=0,"",($P185+$Q185)*Settings!$B$9)</f>
        <v/>
      </c>
      <c r="S185" s="23" t="str">
        <f aca="false">IF(COUNTA($A185:$J185)=0,"",$C185+$J185+SUM($M185:$R185))</f>
        <v/>
      </c>
      <c r="T185" s="23" t="str">
        <f aca="false">IF(COUNTA($A185:$J185)=0,"",$L185-$S185)</f>
        <v/>
      </c>
      <c r="U185" s="24" t="str">
        <f aca="false">IF(COUNTA($A185:$J185)=0,"",IF($L185=0,0,$T185/$L185))</f>
        <v/>
      </c>
      <c r="V185" s="24" t="str">
        <f aca="false">IF(COUNTA($A185:$J185)=0,"",IF($D185=0,0,$E185/$D185))</f>
        <v/>
      </c>
      <c r="W185" s="24" t="str">
        <f aca="false">IF(COUNTA($A185:$J185)=0,"",IF($F185=0,0,$G185/$F185))</f>
        <v/>
      </c>
      <c r="X185" s="24" t="str">
        <f aca="false">IF(COUNTA($A185:$J185)=0,"",IF($F185=0,0,$H185/$F185))</f>
        <v/>
      </c>
      <c r="Y185" s="25" t="str">
        <f aca="false">IF(COUNTA($A185:$J185)=0,"",IF($C185=0,0,$L185/$C185))</f>
        <v/>
      </c>
      <c r="Z185" s="23" t="str">
        <f aca="false">IF(COUNTA($A185:$J185)=0,"",IF($G185=0,0,$C185/$G185))</f>
        <v/>
      </c>
      <c r="AA185" s="23" t="str">
        <f aca="false">IF(COUNTA($A185:$J185)=0,"",IF($G185=0,0,$T185/$G185))</f>
        <v/>
      </c>
      <c r="AB185" s="9" t="str">
        <f aca="false">IF(COUNTA($A185:$J185)=0,"",IF($B185="","Pick a product",IF($E185&gt;$D185,"Confirmed &gt; received",IF($F185&gt;$E185,"Dispatched &gt; confirmed",IF($G185+$H185&gt;$F185,"Delivered + returned &gt; dispatched","OK")))))</f>
        <v/>
      </c>
    </row>
    <row r="186" customFormat="false" ht="15" hidden="false" customHeight="false" outlineLevel="0" collapsed="false">
      <c r="A186" s="20"/>
      <c r="B186" s="14"/>
      <c r="C186" s="15"/>
      <c r="D186" s="21"/>
      <c r="E186" s="21"/>
      <c r="F186" s="21"/>
      <c r="G186" s="21"/>
      <c r="H186" s="21"/>
      <c r="I186" s="15"/>
      <c r="J186" s="15"/>
      <c r="K186" s="22" t="str">
        <f aca="false">IF(COUNTA($A186:$J186)=0,"",IF($I186&lt;&gt;"",$I186,IFERROR(INDEX(Settings!$B$14:$B$28,MATCH($B186,Settings!$A$14:$A$28,0)),0)))</f>
        <v/>
      </c>
      <c r="L186" s="23" t="str">
        <f aca="false">IF(COUNTA($A186:$J186)=0,"",$G186*($K186+IFERROR(INDEX(Settings!$C$14:$C$28,MATCH($B186,Settings!$A$14:$A$28,0)),0)))</f>
        <v/>
      </c>
      <c r="M186" s="23" t="str">
        <f aca="false">IF(COUNTA($A186:$J186)=0,"",($G186+$H186*Settings!$B$10)*IFERROR(INDEX(Settings!$D$14:$D$28,MATCH($B186,Settings!$A$14:$A$28,0)),0))</f>
        <v/>
      </c>
      <c r="N186" s="23" t="str">
        <f aca="false">IF(COUNTA($A186:$J186)=0,"",$F186*IFERROR(INDEX(Settings!$E$14:$E$28,MATCH($B186,Settings!$A$14:$A$28,0)),0))</f>
        <v/>
      </c>
      <c r="O186" s="23" t="str">
        <f aca="false">IF(COUNTA($A186:$J186)=0,"",$D186*Settings!$B$5)</f>
        <v/>
      </c>
      <c r="P186" s="23" t="str">
        <f aca="false">IF(COUNTA($A186:$J186)=0,"",$G186*Settings!$B$6+$H186*Settings!$B$7)</f>
        <v/>
      </c>
      <c r="Q186" s="23" t="str">
        <f aca="false">IF(COUNTA($A186:$J186)=0,"",$L186*Settings!$B$8)</f>
        <v/>
      </c>
      <c r="R186" s="23" t="str">
        <f aca="false">IF(COUNTA($A186:$J186)=0,"",($P186+$Q186)*Settings!$B$9)</f>
        <v/>
      </c>
      <c r="S186" s="23" t="str">
        <f aca="false">IF(COUNTA($A186:$J186)=0,"",$C186+$J186+SUM($M186:$R186))</f>
        <v/>
      </c>
      <c r="T186" s="23" t="str">
        <f aca="false">IF(COUNTA($A186:$J186)=0,"",$L186-$S186)</f>
        <v/>
      </c>
      <c r="U186" s="24" t="str">
        <f aca="false">IF(COUNTA($A186:$J186)=0,"",IF($L186=0,0,$T186/$L186))</f>
        <v/>
      </c>
      <c r="V186" s="24" t="str">
        <f aca="false">IF(COUNTA($A186:$J186)=0,"",IF($D186=0,0,$E186/$D186))</f>
        <v/>
      </c>
      <c r="W186" s="24" t="str">
        <f aca="false">IF(COUNTA($A186:$J186)=0,"",IF($F186=0,0,$G186/$F186))</f>
        <v/>
      </c>
      <c r="X186" s="24" t="str">
        <f aca="false">IF(COUNTA($A186:$J186)=0,"",IF($F186=0,0,$H186/$F186))</f>
        <v/>
      </c>
      <c r="Y186" s="25" t="str">
        <f aca="false">IF(COUNTA($A186:$J186)=0,"",IF($C186=0,0,$L186/$C186))</f>
        <v/>
      </c>
      <c r="Z186" s="23" t="str">
        <f aca="false">IF(COUNTA($A186:$J186)=0,"",IF($G186=0,0,$C186/$G186))</f>
        <v/>
      </c>
      <c r="AA186" s="23" t="str">
        <f aca="false">IF(COUNTA($A186:$J186)=0,"",IF($G186=0,0,$T186/$G186))</f>
        <v/>
      </c>
      <c r="AB186" s="9" t="str">
        <f aca="false">IF(COUNTA($A186:$J186)=0,"",IF($B186="","Pick a product",IF($E186&gt;$D186,"Confirmed &gt; received",IF($F186&gt;$E186,"Dispatched &gt; confirmed",IF($G186+$H186&gt;$F186,"Delivered + returned &gt; dispatched","OK")))))</f>
        <v/>
      </c>
    </row>
    <row r="187" customFormat="false" ht="15" hidden="false" customHeight="false" outlineLevel="0" collapsed="false">
      <c r="A187" s="20"/>
      <c r="B187" s="14"/>
      <c r="C187" s="15"/>
      <c r="D187" s="21"/>
      <c r="E187" s="21"/>
      <c r="F187" s="21"/>
      <c r="G187" s="21"/>
      <c r="H187" s="21"/>
      <c r="I187" s="15"/>
      <c r="J187" s="15"/>
      <c r="K187" s="22" t="str">
        <f aca="false">IF(COUNTA($A187:$J187)=0,"",IF($I187&lt;&gt;"",$I187,IFERROR(INDEX(Settings!$B$14:$B$28,MATCH($B187,Settings!$A$14:$A$28,0)),0)))</f>
        <v/>
      </c>
      <c r="L187" s="23" t="str">
        <f aca="false">IF(COUNTA($A187:$J187)=0,"",$G187*($K187+IFERROR(INDEX(Settings!$C$14:$C$28,MATCH($B187,Settings!$A$14:$A$28,0)),0)))</f>
        <v/>
      </c>
      <c r="M187" s="23" t="str">
        <f aca="false">IF(COUNTA($A187:$J187)=0,"",($G187+$H187*Settings!$B$10)*IFERROR(INDEX(Settings!$D$14:$D$28,MATCH($B187,Settings!$A$14:$A$28,0)),0))</f>
        <v/>
      </c>
      <c r="N187" s="23" t="str">
        <f aca="false">IF(COUNTA($A187:$J187)=0,"",$F187*IFERROR(INDEX(Settings!$E$14:$E$28,MATCH($B187,Settings!$A$14:$A$28,0)),0))</f>
        <v/>
      </c>
      <c r="O187" s="23" t="str">
        <f aca="false">IF(COUNTA($A187:$J187)=0,"",$D187*Settings!$B$5)</f>
        <v/>
      </c>
      <c r="P187" s="23" t="str">
        <f aca="false">IF(COUNTA($A187:$J187)=0,"",$G187*Settings!$B$6+$H187*Settings!$B$7)</f>
        <v/>
      </c>
      <c r="Q187" s="23" t="str">
        <f aca="false">IF(COUNTA($A187:$J187)=0,"",$L187*Settings!$B$8)</f>
        <v/>
      </c>
      <c r="R187" s="23" t="str">
        <f aca="false">IF(COUNTA($A187:$J187)=0,"",($P187+$Q187)*Settings!$B$9)</f>
        <v/>
      </c>
      <c r="S187" s="23" t="str">
        <f aca="false">IF(COUNTA($A187:$J187)=0,"",$C187+$J187+SUM($M187:$R187))</f>
        <v/>
      </c>
      <c r="T187" s="23" t="str">
        <f aca="false">IF(COUNTA($A187:$J187)=0,"",$L187-$S187)</f>
        <v/>
      </c>
      <c r="U187" s="24" t="str">
        <f aca="false">IF(COUNTA($A187:$J187)=0,"",IF($L187=0,0,$T187/$L187))</f>
        <v/>
      </c>
      <c r="V187" s="24" t="str">
        <f aca="false">IF(COUNTA($A187:$J187)=0,"",IF($D187=0,0,$E187/$D187))</f>
        <v/>
      </c>
      <c r="W187" s="24" t="str">
        <f aca="false">IF(COUNTA($A187:$J187)=0,"",IF($F187=0,0,$G187/$F187))</f>
        <v/>
      </c>
      <c r="X187" s="24" t="str">
        <f aca="false">IF(COUNTA($A187:$J187)=0,"",IF($F187=0,0,$H187/$F187))</f>
        <v/>
      </c>
      <c r="Y187" s="25" t="str">
        <f aca="false">IF(COUNTA($A187:$J187)=0,"",IF($C187=0,0,$L187/$C187))</f>
        <v/>
      </c>
      <c r="Z187" s="23" t="str">
        <f aca="false">IF(COUNTA($A187:$J187)=0,"",IF($G187=0,0,$C187/$G187))</f>
        <v/>
      </c>
      <c r="AA187" s="23" t="str">
        <f aca="false">IF(COUNTA($A187:$J187)=0,"",IF($G187=0,0,$T187/$G187))</f>
        <v/>
      </c>
      <c r="AB187" s="9" t="str">
        <f aca="false">IF(COUNTA($A187:$J187)=0,"",IF($B187="","Pick a product",IF($E187&gt;$D187,"Confirmed &gt; received",IF($F187&gt;$E187,"Dispatched &gt; confirmed",IF($G187+$H187&gt;$F187,"Delivered + returned &gt; dispatched","OK")))))</f>
        <v/>
      </c>
    </row>
    <row r="188" customFormat="false" ht="15" hidden="false" customHeight="false" outlineLevel="0" collapsed="false">
      <c r="A188" s="20"/>
      <c r="B188" s="14"/>
      <c r="C188" s="15"/>
      <c r="D188" s="21"/>
      <c r="E188" s="21"/>
      <c r="F188" s="21"/>
      <c r="G188" s="21"/>
      <c r="H188" s="21"/>
      <c r="I188" s="15"/>
      <c r="J188" s="15"/>
      <c r="K188" s="22" t="str">
        <f aca="false">IF(COUNTA($A188:$J188)=0,"",IF($I188&lt;&gt;"",$I188,IFERROR(INDEX(Settings!$B$14:$B$28,MATCH($B188,Settings!$A$14:$A$28,0)),0)))</f>
        <v/>
      </c>
      <c r="L188" s="23" t="str">
        <f aca="false">IF(COUNTA($A188:$J188)=0,"",$G188*($K188+IFERROR(INDEX(Settings!$C$14:$C$28,MATCH($B188,Settings!$A$14:$A$28,0)),0)))</f>
        <v/>
      </c>
      <c r="M188" s="23" t="str">
        <f aca="false">IF(COUNTA($A188:$J188)=0,"",($G188+$H188*Settings!$B$10)*IFERROR(INDEX(Settings!$D$14:$D$28,MATCH($B188,Settings!$A$14:$A$28,0)),0))</f>
        <v/>
      </c>
      <c r="N188" s="23" t="str">
        <f aca="false">IF(COUNTA($A188:$J188)=0,"",$F188*IFERROR(INDEX(Settings!$E$14:$E$28,MATCH($B188,Settings!$A$14:$A$28,0)),0))</f>
        <v/>
      </c>
      <c r="O188" s="23" t="str">
        <f aca="false">IF(COUNTA($A188:$J188)=0,"",$D188*Settings!$B$5)</f>
        <v/>
      </c>
      <c r="P188" s="23" t="str">
        <f aca="false">IF(COUNTA($A188:$J188)=0,"",$G188*Settings!$B$6+$H188*Settings!$B$7)</f>
        <v/>
      </c>
      <c r="Q188" s="23" t="str">
        <f aca="false">IF(COUNTA($A188:$J188)=0,"",$L188*Settings!$B$8)</f>
        <v/>
      </c>
      <c r="R188" s="23" t="str">
        <f aca="false">IF(COUNTA($A188:$J188)=0,"",($P188+$Q188)*Settings!$B$9)</f>
        <v/>
      </c>
      <c r="S188" s="23" t="str">
        <f aca="false">IF(COUNTA($A188:$J188)=0,"",$C188+$J188+SUM($M188:$R188))</f>
        <v/>
      </c>
      <c r="T188" s="23" t="str">
        <f aca="false">IF(COUNTA($A188:$J188)=0,"",$L188-$S188)</f>
        <v/>
      </c>
      <c r="U188" s="24" t="str">
        <f aca="false">IF(COUNTA($A188:$J188)=0,"",IF($L188=0,0,$T188/$L188))</f>
        <v/>
      </c>
      <c r="V188" s="24" t="str">
        <f aca="false">IF(COUNTA($A188:$J188)=0,"",IF($D188=0,0,$E188/$D188))</f>
        <v/>
      </c>
      <c r="W188" s="24" t="str">
        <f aca="false">IF(COUNTA($A188:$J188)=0,"",IF($F188=0,0,$G188/$F188))</f>
        <v/>
      </c>
      <c r="X188" s="24" t="str">
        <f aca="false">IF(COUNTA($A188:$J188)=0,"",IF($F188=0,0,$H188/$F188))</f>
        <v/>
      </c>
      <c r="Y188" s="25" t="str">
        <f aca="false">IF(COUNTA($A188:$J188)=0,"",IF($C188=0,0,$L188/$C188))</f>
        <v/>
      </c>
      <c r="Z188" s="23" t="str">
        <f aca="false">IF(COUNTA($A188:$J188)=0,"",IF($G188=0,0,$C188/$G188))</f>
        <v/>
      </c>
      <c r="AA188" s="23" t="str">
        <f aca="false">IF(COUNTA($A188:$J188)=0,"",IF($G188=0,0,$T188/$G188))</f>
        <v/>
      </c>
      <c r="AB188" s="9" t="str">
        <f aca="false">IF(COUNTA($A188:$J188)=0,"",IF($B188="","Pick a product",IF($E188&gt;$D188,"Confirmed &gt; received",IF($F188&gt;$E188,"Dispatched &gt; confirmed",IF($G188+$H188&gt;$F188,"Delivered + returned &gt; dispatched","OK")))))</f>
        <v/>
      </c>
    </row>
    <row r="189" customFormat="false" ht="15" hidden="false" customHeight="false" outlineLevel="0" collapsed="false">
      <c r="A189" s="20"/>
      <c r="B189" s="14"/>
      <c r="C189" s="15"/>
      <c r="D189" s="21"/>
      <c r="E189" s="21"/>
      <c r="F189" s="21"/>
      <c r="G189" s="21"/>
      <c r="H189" s="21"/>
      <c r="I189" s="15"/>
      <c r="J189" s="15"/>
      <c r="K189" s="22" t="str">
        <f aca="false">IF(COUNTA($A189:$J189)=0,"",IF($I189&lt;&gt;"",$I189,IFERROR(INDEX(Settings!$B$14:$B$28,MATCH($B189,Settings!$A$14:$A$28,0)),0)))</f>
        <v/>
      </c>
      <c r="L189" s="23" t="str">
        <f aca="false">IF(COUNTA($A189:$J189)=0,"",$G189*($K189+IFERROR(INDEX(Settings!$C$14:$C$28,MATCH($B189,Settings!$A$14:$A$28,0)),0)))</f>
        <v/>
      </c>
      <c r="M189" s="23" t="str">
        <f aca="false">IF(COUNTA($A189:$J189)=0,"",($G189+$H189*Settings!$B$10)*IFERROR(INDEX(Settings!$D$14:$D$28,MATCH($B189,Settings!$A$14:$A$28,0)),0))</f>
        <v/>
      </c>
      <c r="N189" s="23" t="str">
        <f aca="false">IF(COUNTA($A189:$J189)=0,"",$F189*IFERROR(INDEX(Settings!$E$14:$E$28,MATCH($B189,Settings!$A$14:$A$28,0)),0))</f>
        <v/>
      </c>
      <c r="O189" s="23" t="str">
        <f aca="false">IF(COUNTA($A189:$J189)=0,"",$D189*Settings!$B$5)</f>
        <v/>
      </c>
      <c r="P189" s="23" t="str">
        <f aca="false">IF(COUNTA($A189:$J189)=0,"",$G189*Settings!$B$6+$H189*Settings!$B$7)</f>
        <v/>
      </c>
      <c r="Q189" s="23" t="str">
        <f aca="false">IF(COUNTA($A189:$J189)=0,"",$L189*Settings!$B$8)</f>
        <v/>
      </c>
      <c r="R189" s="23" t="str">
        <f aca="false">IF(COUNTA($A189:$J189)=0,"",($P189+$Q189)*Settings!$B$9)</f>
        <v/>
      </c>
      <c r="S189" s="23" t="str">
        <f aca="false">IF(COUNTA($A189:$J189)=0,"",$C189+$J189+SUM($M189:$R189))</f>
        <v/>
      </c>
      <c r="T189" s="23" t="str">
        <f aca="false">IF(COUNTA($A189:$J189)=0,"",$L189-$S189)</f>
        <v/>
      </c>
      <c r="U189" s="24" t="str">
        <f aca="false">IF(COUNTA($A189:$J189)=0,"",IF($L189=0,0,$T189/$L189))</f>
        <v/>
      </c>
      <c r="V189" s="24" t="str">
        <f aca="false">IF(COUNTA($A189:$J189)=0,"",IF($D189=0,0,$E189/$D189))</f>
        <v/>
      </c>
      <c r="W189" s="24" t="str">
        <f aca="false">IF(COUNTA($A189:$J189)=0,"",IF($F189=0,0,$G189/$F189))</f>
        <v/>
      </c>
      <c r="X189" s="24" t="str">
        <f aca="false">IF(COUNTA($A189:$J189)=0,"",IF($F189=0,0,$H189/$F189))</f>
        <v/>
      </c>
      <c r="Y189" s="25" t="str">
        <f aca="false">IF(COUNTA($A189:$J189)=0,"",IF($C189=0,0,$L189/$C189))</f>
        <v/>
      </c>
      <c r="Z189" s="23" t="str">
        <f aca="false">IF(COUNTA($A189:$J189)=0,"",IF($G189=0,0,$C189/$G189))</f>
        <v/>
      </c>
      <c r="AA189" s="23" t="str">
        <f aca="false">IF(COUNTA($A189:$J189)=0,"",IF($G189=0,0,$T189/$G189))</f>
        <v/>
      </c>
      <c r="AB189" s="9" t="str">
        <f aca="false">IF(COUNTA($A189:$J189)=0,"",IF($B189="","Pick a product",IF($E189&gt;$D189,"Confirmed &gt; received",IF($F189&gt;$E189,"Dispatched &gt; confirmed",IF($G189+$H189&gt;$F189,"Delivered + returned &gt; dispatched","OK")))))</f>
        <v/>
      </c>
    </row>
    <row r="190" customFormat="false" ht="15" hidden="false" customHeight="false" outlineLevel="0" collapsed="false">
      <c r="A190" s="20"/>
      <c r="B190" s="14"/>
      <c r="C190" s="15"/>
      <c r="D190" s="21"/>
      <c r="E190" s="21"/>
      <c r="F190" s="21"/>
      <c r="G190" s="21"/>
      <c r="H190" s="21"/>
      <c r="I190" s="15"/>
      <c r="J190" s="15"/>
      <c r="K190" s="22" t="str">
        <f aca="false">IF(COUNTA($A190:$J190)=0,"",IF($I190&lt;&gt;"",$I190,IFERROR(INDEX(Settings!$B$14:$B$28,MATCH($B190,Settings!$A$14:$A$28,0)),0)))</f>
        <v/>
      </c>
      <c r="L190" s="23" t="str">
        <f aca="false">IF(COUNTA($A190:$J190)=0,"",$G190*($K190+IFERROR(INDEX(Settings!$C$14:$C$28,MATCH($B190,Settings!$A$14:$A$28,0)),0)))</f>
        <v/>
      </c>
      <c r="M190" s="23" t="str">
        <f aca="false">IF(COUNTA($A190:$J190)=0,"",($G190+$H190*Settings!$B$10)*IFERROR(INDEX(Settings!$D$14:$D$28,MATCH($B190,Settings!$A$14:$A$28,0)),0))</f>
        <v/>
      </c>
      <c r="N190" s="23" t="str">
        <f aca="false">IF(COUNTA($A190:$J190)=0,"",$F190*IFERROR(INDEX(Settings!$E$14:$E$28,MATCH($B190,Settings!$A$14:$A$28,0)),0))</f>
        <v/>
      </c>
      <c r="O190" s="23" t="str">
        <f aca="false">IF(COUNTA($A190:$J190)=0,"",$D190*Settings!$B$5)</f>
        <v/>
      </c>
      <c r="P190" s="23" t="str">
        <f aca="false">IF(COUNTA($A190:$J190)=0,"",$G190*Settings!$B$6+$H190*Settings!$B$7)</f>
        <v/>
      </c>
      <c r="Q190" s="23" t="str">
        <f aca="false">IF(COUNTA($A190:$J190)=0,"",$L190*Settings!$B$8)</f>
        <v/>
      </c>
      <c r="R190" s="23" t="str">
        <f aca="false">IF(COUNTA($A190:$J190)=0,"",($P190+$Q190)*Settings!$B$9)</f>
        <v/>
      </c>
      <c r="S190" s="23" t="str">
        <f aca="false">IF(COUNTA($A190:$J190)=0,"",$C190+$J190+SUM($M190:$R190))</f>
        <v/>
      </c>
      <c r="T190" s="23" t="str">
        <f aca="false">IF(COUNTA($A190:$J190)=0,"",$L190-$S190)</f>
        <v/>
      </c>
      <c r="U190" s="24" t="str">
        <f aca="false">IF(COUNTA($A190:$J190)=0,"",IF($L190=0,0,$T190/$L190))</f>
        <v/>
      </c>
      <c r="V190" s="24" t="str">
        <f aca="false">IF(COUNTA($A190:$J190)=0,"",IF($D190=0,0,$E190/$D190))</f>
        <v/>
      </c>
      <c r="W190" s="24" t="str">
        <f aca="false">IF(COUNTA($A190:$J190)=0,"",IF($F190=0,0,$G190/$F190))</f>
        <v/>
      </c>
      <c r="X190" s="24" t="str">
        <f aca="false">IF(COUNTA($A190:$J190)=0,"",IF($F190=0,0,$H190/$F190))</f>
        <v/>
      </c>
      <c r="Y190" s="25" t="str">
        <f aca="false">IF(COUNTA($A190:$J190)=0,"",IF($C190=0,0,$L190/$C190))</f>
        <v/>
      </c>
      <c r="Z190" s="23" t="str">
        <f aca="false">IF(COUNTA($A190:$J190)=0,"",IF($G190=0,0,$C190/$G190))</f>
        <v/>
      </c>
      <c r="AA190" s="23" t="str">
        <f aca="false">IF(COUNTA($A190:$J190)=0,"",IF($G190=0,0,$T190/$G190))</f>
        <v/>
      </c>
      <c r="AB190" s="9" t="str">
        <f aca="false">IF(COUNTA($A190:$J190)=0,"",IF($B190="","Pick a product",IF($E190&gt;$D190,"Confirmed &gt; received",IF($F190&gt;$E190,"Dispatched &gt; confirmed",IF($G190+$H190&gt;$F190,"Delivered + returned &gt; dispatched","OK")))))</f>
        <v/>
      </c>
    </row>
    <row r="191" customFormat="false" ht="15" hidden="false" customHeight="false" outlineLevel="0" collapsed="false">
      <c r="A191" s="20"/>
      <c r="B191" s="14"/>
      <c r="C191" s="15"/>
      <c r="D191" s="21"/>
      <c r="E191" s="21"/>
      <c r="F191" s="21"/>
      <c r="G191" s="21"/>
      <c r="H191" s="21"/>
      <c r="I191" s="15"/>
      <c r="J191" s="15"/>
      <c r="K191" s="22" t="str">
        <f aca="false">IF(COUNTA($A191:$J191)=0,"",IF($I191&lt;&gt;"",$I191,IFERROR(INDEX(Settings!$B$14:$B$28,MATCH($B191,Settings!$A$14:$A$28,0)),0)))</f>
        <v/>
      </c>
      <c r="L191" s="23" t="str">
        <f aca="false">IF(COUNTA($A191:$J191)=0,"",$G191*($K191+IFERROR(INDEX(Settings!$C$14:$C$28,MATCH($B191,Settings!$A$14:$A$28,0)),0)))</f>
        <v/>
      </c>
      <c r="M191" s="23" t="str">
        <f aca="false">IF(COUNTA($A191:$J191)=0,"",($G191+$H191*Settings!$B$10)*IFERROR(INDEX(Settings!$D$14:$D$28,MATCH($B191,Settings!$A$14:$A$28,0)),0))</f>
        <v/>
      </c>
      <c r="N191" s="23" t="str">
        <f aca="false">IF(COUNTA($A191:$J191)=0,"",$F191*IFERROR(INDEX(Settings!$E$14:$E$28,MATCH($B191,Settings!$A$14:$A$28,0)),0))</f>
        <v/>
      </c>
      <c r="O191" s="23" t="str">
        <f aca="false">IF(COUNTA($A191:$J191)=0,"",$D191*Settings!$B$5)</f>
        <v/>
      </c>
      <c r="P191" s="23" t="str">
        <f aca="false">IF(COUNTA($A191:$J191)=0,"",$G191*Settings!$B$6+$H191*Settings!$B$7)</f>
        <v/>
      </c>
      <c r="Q191" s="23" t="str">
        <f aca="false">IF(COUNTA($A191:$J191)=0,"",$L191*Settings!$B$8)</f>
        <v/>
      </c>
      <c r="R191" s="23" t="str">
        <f aca="false">IF(COUNTA($A191:$J191)=0,"",($P191+$Q191)*Settings!$B$9)</f>
        <v/>
      </c>
      <c r="S191" s="23" t="str">
        <f aca="false">IF(COUNTA($A191:$J191)=0,"",$C191+$J191+SUM($M191:$R191))</f>
        <v/>
      </c>
      <c r="T191" s="23" t="str">
        <f aca="false">IF(COUNTA($A191:$J191)=0,"",$L191-$S191)</f>
        <v/>
      </c>
      <c r="U191" s="24" t="str">
        <f aca="false">IF(COUNTA($A191:$J191)=0,"",IF($L191=0,0,$T191/$L191))</f>
        <v/>
      </c>
      <c r="V191" s="24" t="str">
        <f aca="false">IF(COUNTA($A191:$J191)=0,"",IF($D191=0,0,$E191/$D191))</f>
        <v/>
      </c>
      <c r="W191" s="24" t="str">
        <f aca="false">IF(COUNTA($A191:$J191)=0,"",IF($F191=0,0,$G191/$F191))</f>
        <v/>
      </c>
      <c r="X191" s="24" t="str">
        <f aca="false">IF(COUNTA($A191:$J191)=0,"",IF($F191=0,0,$H191/$F191))</f>
        <v/>
      </c>
      <c r="Y191" s="25" t="str">
        <f aca="false">IF(COUNTA($A191:$J191)=0,"",IF($C191=0,0,$L191/$C191))</f>
        <v/>
      </c>
      <c r="Z191" s="23" t="str">
        <f aca="false">IF(COUNTA($A191:$J191)=0,"",IF($G191=0,0,$C191/$G191))</f>
        <v/>
      </c>
      <c r="AA191" s="23" t="str">
        <f aca="false">IF(COUNTA($A191:$J191)=0,"",IF($G191=0,0,$T191/$G191))</f>
        <v/>
      </c>
      <c r="AB191" s="9" t="str">
        <f aca="false">IF(COUNTA($A191:$J191)=0,"",IF($B191="","Pick a product",IF($E191&gt;$D191,"Confirmed &gt; received",IF($F191&gt;$E191,"Dispatched &gt; confirmed",IF($G191+$H191&gt;$F191,"Delivered + returned &gt; dispatched","OK")))))</f>
        <v/>
      </c>
    </row>
    <row r="192" customFormat="false" ht="15" hidden="false" customHeight="false" outlineLevel="0" collapsed="false">
      <c r="A192" s="20"/>
      <c r="B192" s="14"/>
      <c r="C192" s="15"/>
      <c r="D192" s="21"/>
      <c r="E192" s="21"/>
      <c r="F192" s="21"/>
      <c r="G192" s="21"/>
      <c r="H192" s="21"/>
      <c r="I192" s="15"/>
      <c r="J192" s="15"/>
      <c r="K192" s="22" t="str">
        <f aca="false">IF(COUNTA($A192:$J192)=0,"",IF($I192&lt;&gt;"",$I192,IFERROR(INDEX(Settings!$B$14:$B$28,MATCH($B192,Settings!$A$14:$A$28,0)),0)))</f>
        <v/>
      </c>
      <c r="L192" s="23" t="str">
        <f aca="false">IF(COUNTA($A192:$J192)=0,"",$G192*($K192+IFERROR(INDEX(Settings!$C$14:$C$28,MATCH($B192,Settings!$A$14:$A$28,0)),0)))</f>
        <v/>
      </c>
      <c r="M192" s="23" t="str">
        <f aca="false">IF(COUNTA($A192:$J192)=0,"",($G192+$H192*Settings!$B$10)*IFERROR(INDEX(Settings!$D$14:$D$28,MATCH($B192,Settings!$A$14:$A$28,0)),0))</f>
        <v/>
      </c>
      <c r="N192" s="23" t="str">
        <f aca="false">IF(COUNTA($A192:$J192)=0,"",$F192*IFERROR(INDEX(Settings!$E$14:$E$28,MATCH($B192,Settings!$A$14:$A$28,0)),0))</f>
        <v/>
      </c>
      <c r="O192" s="23" t="str">
        <f aca="false">IF(COUNTA($A192:$J192)=0,"",$D192*Settings!$B$5)</f>
        <v/>
      </c>
      <c r="P192" s="23" t="str">
        <f aca="false">IF(COUNTA($A192:$J192)=0,"",$G192*Settings!$B$6+$H192*Settings!$B$7)</f>
        <v/>
      </c>
      <c r="Q192" s="23" t="str">
        <f aca="false">IF(COUNTA($A192:$J192)=0,"",$L192*Settings!$B$8)</f>
        <v/>
      </c>
      <c r="R192" s="23" t="str">
        <f aca="false">IF(COUNTA($A192:$J192)=0,"",($P192+$Q192)*Settings!$B$9)</f>
        <v/>
      </c>
      <c r="S192" s="23" t="str">
        <f aca="false">IF(COUNTA($A192:$J192)=0,"",$C192+$J192+SUM($M192:$R192))</f>
        <v/>
      </c>
      <c r="T192" s="23" t="str">
        <f aca="false">IF(COUNTA($A192:$J192)=0,"",$L192-$S192)</f>
        <v/>
      </c>
      <c r="U192" s="24" t="str">
        <f aca="false">IF(COUNTA($A192:$J192)=0,"",IF($L192=0,0,$T192/$L192))</f>
        <v/>
      </c>
      <c r="V192" s="24" t="str">
        <f aca="false">IF(COUNTA($A192:$J192)=0,"",IF($D192=0,0,$E192/$D192))</f>
        <v/>
      </c>
      <c r="W192" s="24" t="str">
        <f aca="false">IF(COUNTA($A192:$J192)=0,"",IF($F192=0,0,$G192/$F192))</f>
        <v/>
      </c>
      <c r="X192" s="24" t="str">
        <f aca="false">IF(COUNTA($A192:$J192)=0,"",IF($F192=0,0,$H192/$F192))</f>
        <v/>
      </c>
      <c r="Y192" s="25" t="str">
        <f aca="false">IF(COUNTA($A192:$J192)=0,"",IF($C192=0,0,$L192/$C192))</f>
        <v/>
      </c>
      <c r="Z192" s="23" t="str">
        <f aca="false">IF(COUNTA($A192:$J192)=0,"",IF($G192=0,0,$C192/$G192))</f>
        <v/>
      </c>
      <c r="AA192" s="23" t="str">
        <f aca="false">IF(COUNTA($A192:$J192)=0,"",IF($G192=0,0,$T192/$G192))</f>
        <v/>
      </c>
      <c r="AB192" s="9" t="str">
        <f aca="false">IF(COUNTA($A192:$J192)=0,"",IF($B192="","Pick a product",IF($E192&gt;$D192,"Confirmed &gt; received",IF($F192&gt;$E192,"Dispatched &gt; confirmed",IF($G192+$H192&gt;$F192,"Delivered + returned &gt; dispatched","OK")))))</f>
        <v/>
      </c>
    </row>
    <row r="193" customFormat="false" ht="15" hidden="false" customHeight="false" outlineLevel="0" collapsed="false">
      <c r="A193" s="20"/>
      <c r="B193" s="14"/>
      <c r="C193" s="15"/>
      <c r="D193" s="21"/>
      <c r="E193" s="21"/>
      <c r="F193" s="21"/>
      <c r="G193" s="21"/>
      <c r="H193" s="21"/>
      <c r="I193" s="15"/>
      <c r="J193" s="15"/>
      <c r="K193" s="22" t="str">
        <f aca="false">IF(COUNTA($A193:$J193)=0,"",IF($I193&lt;&gt;"",$I193,IFERROR(INDEX(Settings!$B$14:$B$28,MATCH($B193,Settings!$A$14:$A$28,0)),0)))</f>
        <v/>
      </c>
      <c r="L193" s="23" t="str">
        <f aca="false">IF(COUNTA($A193:$J193)=0,"",$G193*($K193+IFERROR(INDEX(Settings!$C$14:$C$28,MATCH($B193,Settings!$A$14:$A$28,0)),0)))</f>
        <v/>
      </c>
      <c r="M193" s="23" t="str">
        <f aca="false">IF(COUNTA($A193:$J193)=0,"",($G193+$H193*Settings!$B$10)*IFERROR(INDEX(Settings!$D$14:$D$28,MATCH($B193,Settings!$A$14:$A$28,0)),0))</f>
        <v/>
      </c>
      <c r="N193" s="23" t="str">
        <f aca="false">IF(COUNTA($A193:$J193)=0,"",$F193*IFERROR(INDEX(Settings!$E$14:$E$28,MATCH($B193,Settings!$A$14:$A$28,0)),0))</f>
        <v/>
      </c>
      <c r="O193" s="23" t="str">
        <f aca="false">IF(COUNTA($A193:$J193)=0,"",$D193*Settings!$B$5)</f>
        <v/>
      </c>
      <c r="P193" s="23" t="str">
        <f aca="false">IF(COUNTA($A193:$J193)=0,"",$G193*Settings!$B$6+$H193*Settings!$B$7)</f>
        <v/>
      </c>
      <c r="Q193" s="23" t="str">
        <f aca="false">IF(COUNTA($A193:$J193)=0,"",$L193*Settings!$B$8)</f>
        <v/>
      </c>
      <c r="R193" s="23" t="str">
        <f aca="false">IF(COUNTA($A193:$J193)=0,"",($P193+$Q193)*Settings!$B$9)</f>
        <v/>
      </c>
      <c r="S193" s="23" t="str">
        <f aca="false">IF(COUNTA($A193:$J193)=0,"",$C193+$J193+SUM($M193:$R193))</f>
        <v/>
      </c>
      <c r="T193" s="23" t="str">
        <f aca="false">IF(COUNTA($A193:$J193)=0,"",$L193-$S193)</f>
        <v/>
      </c>
      <c r="U193" s="24" t="str">
        <f aca="false">IF(COUNTA($A193:$J193)=0,"",IF($L193=0,0,$T193/$L193))</f>
        <v/>
      </c>
      <c r="V193" s="24" t="str">
        <f aca="false">IF(COUNTA($A193:$J193)=0,"",IF($D193=0,0,$E193/$D193))</f>
        <v/>
      </c>
      <c r="W193" s="24" t="str">
        <f aca="false">IF(COUNTA($A193:$J193)=0,"",IF($F193=0,0,$G193/$F193))</f>
        <v/>
      </c>
      <c r="X193" s="24" t="str">
        <f aca="false">IF(COUNTA($A193:$J193)=0,"",IF($F193=0,0,$H193/$F193))</f>
        <v/>
      </c>
      <c r="Y193" s="25" t="str">
        <f aca="false">IF(COUNTA($A193:$J193)=0,"",IF($C193=0,0,$L193/$C193))</f>
        <v/>
      </c>
      <c r="Z193" s="23" t="str">
        <f aca="false">IF(COUNTA($A193:$J193)=0,"",IF($G193=0,0,$C193/$G193))</f>
        <v/>
      </c>
      <c r="AA193" s="23" t="str">
        <f aca="false">IF(COUNTA($A193:$J193)=0,"",IF($G193=0,0,$T193/$G193))</f>
        <v/>
      </c>
      <c r="AB193" s="9" t="str">
        <f aca="false">IF(COUNTA($A193:$J193)=0,"",IF($B193="","Pick a product",IF($E193&gt;$D193,"Confirmed &gt; received",IF($F193&gt;$E193,"Dispatched &gt; confirmed",IF($G193+$H193&gt;$F193,"Delivered + returned &gt; dispatched","OK")))))</f>
        <v/>
      </c>
    </row>
    <row r="194" customFormat="false" ht="15" hidden="false" customHeight="false" outlineLevel="0" collapsed="false">
      <c r="A194" s="20"/>
      <c r="B194" s="14"/>
      <c r="C194" s="15"/>
      <c r="D194" s="21"/>
      <c r="E194" s="21"/>
      <c r="F194" s="21"/>
      <c r="G194" s="21"/>
      <c r="H194" s="21"/>
      <c r="I194" s="15"/>
      <c r="J194" s="15"/>
      <c r="K194" s="22" t="str">
        <f aca="false">IF(COUNTA($A194:$J194)=0,"",IF($I194&lt;&gt;"",$I194,IFERROR(INDEX(Settings!$B$14:$B$28,MATCH($B194,Settings!$A$14:$A$28,0)),0)))</f>
        <v/>
      </c>
      <c r="L194" s="23" t="str">
        <f aca="false">IF(COUNTA($A194:$J194)=0,"",$G194*($K194+IFERROR(INDEX(Settings!$C$14:$C$28,MATCH($B194,Settings!$A$14:$A$28,0)),0)))</f>
        <v/>
      </c>
      <c r="M194" s="23" t="str">
        <f aca="false">IF(COUNTA($A194:$J194)=0,"",($G194+$H194*Settings!$B$10)*IFERROR(INDEX(Settings!$D$14:$D$28,MATCH($B194,Settings!$A$14:$A$28,0)),0))</f>
        <v/>
      </c>
      <c r="N194" s="23" t="str">
        <f aca="false">IF(COUNTA($A194:$J194)=0,"",$F194*IFERROR(INDEX(Settings!$E$14:$E$28,MATCH($B194,Settings!$A$14:$A$28,0)),0))</f>
        <v/>
      </c>
      <c r="O194" s="23" t="str">
        <f aca="false">IF(COUNTA($A194:$J194)=0,"",$D194*Settings!$B$5)</f>
        <v/>
      </c>
      <c r="P194" s="23" t="str">
        <f aca="false">IF(COUNTA($A194:$J194)=0,"",$G194*Settings!$B$6+$H194*Settings!$B$7)</f>
        <v/>
      </c>
      <c r="Q194" s="23" t="str">
        <f aca="false">IF(COUNTA($A194:$J194)=0,"",$L194*Settings!$B$8)</f>
        <v/>
      </c>
      <c r="R194" s="23" t="str">
        <f aca="false">IF(COUNTA($A194:$J194)=0,"",($P194+$Q194)*Settings!$B$9)</f>
        <v/>
      </c>
      <c r="S194" s="23" t="str">
        <f aca="false">IF(COUNTA($A194:$J194)=0,"",$C194+$J194+SUM($M194:$R194))</f>
        <v/>
      </c>
      <c r="T194" s="23" t="str">
        <f aca="false">IF(COUNTA($A194:$J194)=0,"",$L194-$S194)</f>
        <v/>
      </c>
      <c r="U194" s="24" t="str">
        <f aca="false">IF(COUNTA($A194:$J194)=0,"",IF($L194=0,0,$T194/$L194))</f>
        <v/>
      </c>
      <c r="V194" s="24" t="str">
        <f aca="false">IF(COUNTA($A194:$J194)=0,"",IF($D194=0,0,$E194/$D194))</f>
        <v/>
      </c>
      <c r="W194" s="24" t="str">
        <f aca="false">IF(COUNTA($A194:$J194)=0,"",IF($F194=0,0,$G194/$F194))</f>
        <v/>
      </c>
      <c r="X194" s="24" t="str">
        <f aca="false">IF(COUNTA($A194:$J194)=0,"",IF($F194=0,0,$H194/$F194))</f>
        <v/>
      </c>
      <c r="Y194" s="25" t="str">
        <f aca="false">IF(COUNTA($A194:$J194)=0,"",IF($C194=0,0,$L194/$C194))</f>
        <v/>
      </c>
      <c r="Z194" s="23" t="str">
        <f aca="false">IF(COUNTA($A194:$J194)=0,"",IF($G194=0,0,$C194/$G194))</f>
        <v/>
      </c>
      <c r="AA194" s="23" t="str">
        <f aca="false">IF(COUNTA($A194:$J194)=0,"",IF($G194=0,0,$T194/$G194))</f>
        <v/>
      </c>
      <c r="AB194" s="9" t="str">
        <f aca="false">IF(COUNTA($A194:$J194)=0,"",IF($B194="","Pick a product",IF($E194&gt;$D194,"Confirmed &gt; received",IF($F194&gt;$E194,"Dispatched &gt; confirmed",IF($G194+$H194&gt;$F194,"Delivered + returned &gt; dispatched","OK")))))</f>
        <v/>
      </c>
    </row>
    <row r="195" customFormat="false" ht="15" hidden="false" customHeight="false" outlineLevel="0" collapsed="false">
      <c r="A195" s="20"/>
      <c r="B195" s="14"/>
      <c r="C195" s="15"/>
      <c r="D195" s="21"/>
      <c r="E195" s="21"/>
      <c r="F195" s="21"/>
      <c r="G195" s="21"/>
      <c r="H195" s="21"/>
      <c r="I195" s="15"/>
      <c r="J195" s="15"/>
      <c r="K195" s="22" t="str">
        <f aca="false">IF(COUNTA($A195:$J195)=0,"",IF($I195&lt;&gt;"",$I195,IFERROR(INDEX(Settings!$B$14:$B$28,MATCH($B195,Settings!$A$14:$A$28,0)),0)))</f>
        <v/>
      </c>
      <c r="L195" s="23" t="str">
        <f aca="false">IF(COUNTA($A195:$J195)=0,"",$G195*($K195+IFERROR(INDEX(Settings!$C$14:$C$28,MATCH($B195,Settings!$A$14:$A$28,0)),0)))</f>
        <v/>
      </c>
      <c r="M195" s="23" t="str">
        <f aca="false">IF(COUNTA($A195:$J195)=0,"",($G195+$H195*Settings!$B$10)*IFERROR(INDEX(Settings!$D$14:$D$28,MATCH($B195,Settings!$A$14:$A$28,0)),0))</f>
        <v/>
      </c>
      <c r="N195" s="23" t="str">
        <f aca="false">IF(COUNTA($A195:$J195)=0,"",$F195*IFERROR(INDEX(Settings!$E$14:$E$28,MATCH($B195,Settings!$A$14:$A$28,0)),0))</f>
        <v/>
      </c>
      <c r="O195" s="23" t="str">
        <f aca="false">IF(COUNTA($A195:$J195)=0,"",$D195*Settings!$B$5)</f>
        <v/>
      </c>
      <c r="P195" s="23" t="str">
        <f aca="false">IF(COUNTA($A195:$J195)=0,"",$G195*Settings!$B$6+$H195*Settings!$B$7)</f>
        <v/>
      </c>
      <c r="Q195" s="23" t="str">
        <f aca="false">IF(COUNTA($A195:$J195)=0,"",$L195*Settings!$B$8)</f>
        <v/>
      </c>
      <c r="R195" s="23" t="str">
        <f aca="false">IF(COUNTA($A195:$J195)=0,"",($P195+$Q195)*Settings!$B$9)</f>
        <v/>
      </c>
      <c r="S195" s="23" t="str">
        <f aca="false">IF(COUNTA($A195:$J195)=0,"",$C195+$J195+SUM($M195:$R195))</f>
        <v/>
      </c>
      <c r="T195" s="23" t="str">
        <f aca="false">IF(COUNTA($A195:$J195)=0,"",$L195-$S195)</f>
        <v/>
      </c>
      <c r="U195" s="24" t="str">
        <f aca="false">IF(COUNTA($A195:$J195)=0,"",IF($L195=0,0,$T195/$L195))</f>
        <v/>
      </c>
      <c r="V195" s="24" t="str">
        <f aca="false">IF(COUNTA($A195:$J195)=0,"",IF($D195=0,0,$E195/$D195))</f>
        <v/>
      </c>
      <c r="W195" s="24" t="str">
        <f aca="false">IF(COUNTA($A195:$J195)=0,"",IF($F195=0,0,$G195/$F195))</f>
        <v/>
      </c>
      <c r="X195" s="24" t="str">
        <f aca="false">IF(COUNTA($A195:$J195)=0,"",IF($F195=0,0,$H195/$F195))</f>
        <v/>
      </c>
      <c r="Y195" s="25" t="str">
        <f aca="false">IF(COUNTA($A195:$J195)=0,"",IF($C195=0,0,$L195/$C195))</f>
        <v/>
      </c>
      <c r="Z195" s="23" t="str">
        <f aca="false">IF(COUNTA($A195:$J195)=0,"",IF($G195=0,0,$C195/$G195))</f>
        <v/>
      </c>
      <c r="AA195" s="23" t="str">
        <f aca="false">IF(COUNTA($A195:$J195)=0,"",IF($G195=0,0,$T195/$G195))</f>
        <v/>
      </c>
      <c r="AB195" s="9" t="str">
        <f aca="false">IF(COUNTA($A195:$J195)=0,"",IF($B195="","Pick a product",IF($E195&gt;$D195,"Confirmed &gt; received",IF($F195&gt;$E195,"Dispatched &gt; confirmed",IF($G195+$H195&gt;$F195,"Delivered + returned &gt; dispatched","OK")))))</f>
        <v/>
      </c>
    </row>
    <row r="196" customFormat="false" ht="15" hidden="false" customHeight="false" outlineLevel="0" collapsed="false">
      <c r="A196" s="20"/>
      <c r="B196" s="14"/>
      <c r="C196" s="15"/>
      <c r="D196" s="21"/>
      <c r="E196" s="21"/>
      <c r="F196" s="21"/>
      <c r="G196" s="21"/>
      <c r="H196" s="21"/>
      <c r="I196" s="15"/>
      <c r="J196" s="15"/>
      <c r="K196" s="22" t="str">
        <f aca="false">IF(COUNTA($A196:$J196)=0,"",IF($I196&lt;&gt;"",$I196,IFERROR(INDEX(Settings!$B$14:$B$28,MATCH($B196,Settings!$A$14:$A$28,0)),0)))</f>
        <v/>
      </c>
      <c r="L196" s="23" t="str">
        <f aca="false">IF(COUNTA($A196:$J196)=0,"",$G196*($K196+IFERROR(INDEX(Settings!$C$14:$C$28,MATCH($B196,Settings!$A$14:$A$28,0)),0)))</f>
        <v/>
      </c>
      <c r="M196" s="23" t="str">
        <f aca="false">IF(COUNTA($A196:$J196)=0,"",($G196+$H196*Settings!$B$10)*IFERROR(INDEX(Settings!$D$14:$D$28,MATCH($B196,Settings!$A$14:$A$28,0)),0))</f>
        <v/>
      </c>
      <c r="N196" s="23" t="str">
        <f aca="false">IF(COUNTA($A196:$J196)=0,"",$F196*IFERROR(INDEX(Settings!$E$14:$E$28,MATCH($B196,Settings!$A$14:$A$28,0)),0))</f>
        <v/>
      </c>
      <c r="O196" s="23" t="str">
        <f aca="false">IF(COUNTA($A196:$J196)=0,"",$D196*Settings!$B$5)</f>
        <v/>
      </c>
      <c r="P196" s="23" t="str">
        <f aca="false">IF(COUNTA($A196:$J196)=0,"",$G196*Settings!$B$6+$H196*Settings!$B$7)</f>
        <v/>
      </c>
      <c r="Q196" s="23" t="str">
        <f aca="false">IF(COUNTA($A196:$J196)=0,"",$L196*Settings!$B$8)</f>
        <v/>
      </c>
      <c r="R196" s="23" t="str">
        <f aca="false">IF(COUNTA($A196:$J196)=0,"",($P196+$Q196)*Settings!$B$9)</f>
        <v/>
      </c>
      <c r="S196" s="23" t="str">
        <f aca="false">IF(COUNTA($A196:$J196)=0,"",$C196+$J196+SUM($M196:$R196))</f>
        <v/>
      </c>
      <c r="T196" s="23" t="str">
        <f aca="false">IF(COUNTA($A196:$J196)=0,"",$L196-$S196)</f>
        <v/>
      </c>
      <c r="U196" s="24" t="str">
        <f aca="false">IF(COUNTA($A196:$J196)=0,"",IF($L196=0,0,$T196/$L196))</f>
        <v/>
      </c>
      <c r="V196" s="24" t="str">
        <f aca="false">IF(COUNTA($A196:$J196)=0,"",IF($D196=0,0,$E196/$D196))</f>
        <v/>
      </c>
      <c r="W196" s="24" t="str">
        <f aca="false">IF(COUNTA($A196:$J196)=0,"",IF($F196=0,0,$G196/$F196))</f>
        <v/>
      </c>
      <c r="X196" s="24" t="str">
        <f aca="false">IF(COUNTA($A196:$J196)=0,"",IF($F196=0,0,$H196/$F196))</f>
        <v/>
      </c>
      <c r="Y196" s="25" t="str">
        <f aca="false">IF(COUNTA($A196:$J196)=0,"",IF($C196=0,0,$L196/$C196))</f>
        <v/>
      </c>
      <c r="Z196" s="23" t="str">
        <f aca="false">IF(COUNTA($A196:$J196)=0,"",IF($G196=0,0,$C196/$G196))</f>
        <v/>
      </c>
      <c r="AA196" s="23" t="str">
        <f aca="false">IF(COUNTA($A196:$J196)=0,"",IF($G196=0,0,$T196/$G196))</f>
        <v/>
      </c>
      <c r="AB196" s="9" t="str">
        <f aca="false">IF(COUNTA($A196:$J196)=0,"",IF($B196="","Pick a product",IF($E196&gt;$D196,"Confirmed &gt; received",IF($F196&gt;$E196,"Dispatched &gt; confirmed",IF($G196+$H196&gt;$F196,"Delivered + returned &gt; dispatched","OK")))))</f>
        <v/>
      </c>
    </row>
    <row r="197" customFormat="false" ht="15" hidden="false" customHeight="false" outlineLevel="0" collapsed="false">
      <c r="A197" s="20"/>
      <c r="B197" s="14"/>
      <c r="C197" s="15"/>
      <c r="D197" s="21"/>
      <c r="E197" s="21"/>
      <c r="F197" s="21"/>
      <c r="G197" s="21"/>
      <c r="H197" s="21"/>
      <c r="I197" s="15"/>
      <c r="J197" s="15"/>
      <c r="K197" s="22" t="str">
        <f aca="false">IF(COUNTA($A197:$J197)=0,"",IF($I197&lt;&gt;"",$I197,IFERROR(INDEX(Settings!$B$14:$B$28,MATCH($B197,Settings!$A$14:$A$28,0)),0)))</f>
        <v/>
      </c>
      <c r="L197" s="23" t="str">
        <f aca="false">IF(COUNTA($A197:$J197)=0,"",$G197*($K197+IFERROR(INDEX(Settings!$C$14:$C$28,MATCH($B197,Settings!$A$14:$A$28,0)),0)))</f>
        <v/>
      </c>
      <c r="M197" s="23" t="str">
        <f aca="false">IF(COUNTA($A197:$J197)=0,"",($G197+$H197*Settings!$B$10)*IFERROR(INDEX(Settings!$D$14:$D$28,MATCH($B197,Settings!$A$14:$A$28,0)),0))</f>
        <v/>
      </c>
      <c r="N197" s="23" t="str">
        <f aca="false">IF(COUNTA($A197:$J197)=0,"",$F197*IFERROR(INDEX(Settings!$E$14:$E$28,MATCH($B197,Settings!$A$14:$A$28,0)),0))</f>
        <v/>
      </c>
      <c r="O197" s="23" t="str">
        <f aca="false">IF(COUNTA($A197:$J197)=0,"",$D197*Settings!$B$5)</f>
        <v/>
      </c>
      <c r="P197" s="23" t="str">
        <f aca="false">IF(COUNTA($A197:$J197)=0,"",$G197*Settings!$B$6+$H197*Settings!$B$7)</f>
        <v/>
      </c>
      <c r="Q197" s="23" t="str">
        <f aca="false">IF(COUNTA($A197:$J197)=0,"",$L197*Settings!$B$8)</f>
        <v/>
      </c>
      <c r="R197" s="23" t="str">
        <f aca="false">IF(COUNTA($A197:$J197)=0,"",($P197+$Q197)*Settings!$B$9)</f>
        <v/>
      </c>
      <c r="S197" s="23" t="str">
        <f aca="false">IF(COUNTA($A197:$J197)=0,"",$C197+$J197+SUM($M197:$R197))</f>
        <v/>
      </c>
      <c r="T197" s="23" t="str">
        <f aca="false">IF(COUNTA($A197:$J197)=0,"",$L197-$S197)</f>
        <v/>
      </c>
      <c r="U197" s="24" t="str">
        <f aca="false">IF(COUNTA($A197:$J197)=0,"",IF($L197=0,0,$T197/$L197))</f>
        <v/>
      </c>
      <c r="V197" s="24" t="str">
        <f aca="false">IF(COUNTA($A197:$J197)=0,"",IF($D197=0,0,$E197/$D197))</f>
        <v/>
      </c>
      <c r="W197" s="24" t="str">
        <f aca="false">IF(COUNTA($A197:$J197)=0,"",IF($F197=0,0,$G197/$F197))</f>
        <v/>
      </c>
      <c r="X197" s="24" t="str">
        <f aca="false">IF(COUNTA($A197:$J197)=0,"",IF($F197=0,0,$H197/$F197))</f>
        <v/>
      </c>
      <c r="Y197" s="25" t="str">
        <f aca="false">IF(COUNTA($A197:$J197)=0,"",IF($C197=0,0,$L197/$C197))</f>
        <v/>
      </c>
      <c r="Z197" s="23" t="str">
        <f aca="false">IF(COUNTA($A197:$J197)=0,"",IF($G197=0,0,$C197/$G197))</f>
        <v/>
      </c>
      <c r="AA197" s="23" t="str">
        <f aca="false">IF(COUNTA($A197:$J197)=0,"",IF($G197=0,0,$T197/$G197))</f>
        <v/>
      </c>
      <c r="AB197" s="9" t="str">
        <f aca="false">IF(COUNTA($A197:$J197)=0,"",IF($B197="","Pick a product",IF($E197&gt;$D197,"Confirmed &gt; received",IF($F197&gt;$E197,"Dispatched &gt; confirmed",IF($G197+$H197&gt;$F197,"Delivered + returned &gt; dispatched","OK")))))</f>
        <v/>
      </c>
    </row>
    <row r="198" customFormat="false" ht="15" hidden="false" customHeight="false" outlineLevel="0" collapsed="false">
      <c r="A198" s="20"/>
      <c r="B198" s="14"/>
      <c r="C198" s="15"/>
      <c r="D198" s="21"/>
      <c r="E198" s="21"/>
      <c r="F198" s="21"/>
      <c r="G198" s="21"/>
      <c r="H198" s="21"/>
      <c r="I198" s="15"/>
      <c r="J198" s="15"/>
      <c r="K198" s="22" t="str">
        <f aca="false">IF(COUNTA($A198:$J198)=0,"",IF($I198&lt;&gt;"",$I198,IFERROR(INDEX(Settings!$B$14:$B$28,MATCH($B198,Settings!$A$14:$A$28,0)),0)))</f>
        <v/>
      </c>
      <c r="L198" s="23" t="str">
        <f aca="false">IF(COUNTA($A198:$J198)=0,"",$G198*($K198+IFERROR(INDEX(Settings!$C$14:$C$28,MATCH($B198,Settings!$A$14:$A$28,0)),0)))</f>
        <v/>
      </c>
      <c r="M198" s="23" t="str">
        <f aca="false">IF(COUNTA($A198:$J198)=0,"",($G198+$H198*Settings!$B$10)*IFERROR(INDEX(Settings!$D$14:$D$28,MATCH($B198,Settings!$A$14:$A$28,0)),0))</f>
        <v/>
      </c>
      <c r="N198" s="23" t="str">
        <f aca="false">IF(COUNTA($A198:$J198)=0,"",$F198*IFERROR(INDEX(Settings!$E$14:$E$28,MATCH($B198,Settings!$A$14:$A$28,0)),0))</f>
        <v/>
      </c>
      <c r="O198" s="23" t="str">
        <f aca="false">IF(COUNTA($A198:$J198)=0,"",$D198*Settings!$B$5)</f>
        <v/>
      </c>
      <c r="P198" s="23" t="str">
        <f aca="false">IF(COUNTA($A198:$J198)=0,"",$G198*Settings!$B$6+$H198*Settings!$B$7)</f>
        <v/>
      </c>
      <c r="Q198" s="23" t="str">
        <f aca="false">IF(COUNTA($A198:$J198)=0,"",$L198*Settings!$B$8)</f>
        <v/>
      </c>
      <c r="R198" s="23" t="str">
        <f aca="false">IF(COUNTA($A198:$J198)=0,"",($P198+$Q198)*Settings!$B$9)</f>
        <v/>
      </c>
      <c r="S198" s="23" t="str">
        <f aca="false">IF(COUNTA($A198:$J198)=0,"",$C198+$J198+SUM($M198:$R198))</f>
        <v/>
      </c>
      <c r="T198" s="23" t="str">
        <f aca="false">IF(COUNTA($A198:$J198)=0,"",$L198-$S198)</f>
        <v/>
      </c>
      <c r="U198" s="24" t="str">
        <f aca="false">IF(COUNTA($A198:$J198)=0,"",IF($L198=0,0,$T198/$L198))</f>
        <v/>
      </c>
      <c r="V198" s="24" t="str">
        <f aca="false">IF(COUNTA($A198:$J198)=0,"",IF($D198=0,0,$E198/$D198))</f>
        <v/>
      </c>
      <c r="W198" s="24" t="str">
        <f aca="false">IF(COUNTA($A198:$J198)=0,"",IF($F198=0,0,$G198/$F198))</f>
        <v/>
      </c>
      <c r="X198" s="24" t="str">
        <f aca="false">IF(COUNTA($A198:$J198)=0,"",IF($F198=0,0,$H198/$F198))</f>
        <v/>
      </c>
      <c r="Y198" s="25" t="str">
        <f aca="false">IF(COUNTA($A198:$J198)=0,"",IF($C198=0,0,$L198/$C198))</f>
        <v/>
      </c>
      <c r="Z198" s="23" t="str">
        <f aca="false">IF(COUNTA($A198:$J198)=0,"",IF($G198=0,0,$C198/$G198))</f>
        <v/>
      </c>
      <c r="AA198" s="23" t="str">
        <f aca="false">IF(COUNTA($A198:$J198)=0,"",IF($G198=0,0,$T198/$G198))</f>
        <v/>
      </c>
      <c r="AB198" s="9" t="str">
        <f aca="false">IF(COUNTA($A198:$J198)=0,"",IF($B198="","Pick a product",IF($E198&gt;$D198,"Confirmed &gt; received",IF($F198&gt;$E198,"Dispatched &gt; confirmed",IF($G198+$H198&gt;$F198,"Delivered + returned &gt; dispatched","OK")))))</f>
        <v/>
      </c>
    </row>
    <row r="199" customFormat="false" ht="15" hidden="false" customHeight="false" outlineLevel="0" collapsed="false">
      <c r="A199" s="20"/>
      <c r="B199" s="14"/>
      <c r="C199" s="15"/>
      <c r="D199" s="21"/>
      <c r="E199" s="21"/>
      <c r="F199" s="21"/>
      <c r="G199" s="21"/>
      <c r="H199" s="21"/>
      <c r="I199" s="15"/>
      <c r="J199" s="15"/>
      <c r="K199" s="22" t="str">
        <f aca="false">IF(COUNTA($A199:$J199)=0,"",IF($I199&lt;&gt;"",$I199,IFERROR(INDEX(Settings!$B$14:$B$28,MATCH($B199,Settings!$A$14:$A$28,0)),0)))</f>
        <v/>
      </c>
      <c r="L199" s="23" t="str">
        <f aca="false">IF(COUNTA($A199:$J199)=0,"",$G199*($K199+IFERROR(INDEX(Settings!$C$14:$C$28,MATCH($B199,Settings!$A$14:$A$28,0)),0)))</f>
        <v/>
      </c>
      <c r="M199" s="23" t="str">
        <f aca="false">IF(COUNTA($A199:$J199)=0,"",($G199+$H199*Settings!$B$10)*IFERROR(INDEX(Settings!$D$14:$D$28,MATCH($B199,Settings!$A$14:$A$28,0)),0))</f>
        <v/>
      </c>
      <c r="N199" s="23" t="str">
        <f aca="false">IF(COUNTA($A199:$J199)=0,"",$F199*IFERROR(INDEX(Settings!$E$14:$E$28,MATCH($B199,Settings!$A$14:$A$28,0)),0))</f>
        <v/>
      </c>
      <c r="O199" s="23" t="str">
        <f aca="false">IF(COUNTA($A199:$J199)=0,"",$D199*Settings!$B$5)</f>
        <v/>
      </c>
      <c r="P199" s="23" t="str">
        <f aca="false">IF(COUNTA($A199:$J199)=0,"",$G199*Settings!$B$6+$H199*Settings!$B$7)</f>
        <v/>
      </c>
      <c r="Q199" s="23" t="str">
        <f aca="false">IF(COUNTA($A199:$J199)=0,"",$L199*Settings!$B$8)</f>
        <v/>
      </c>
      <c r="R199" s="23" t="str">
        <f aca="false">IF(COUNTA($A199:$J199)=0,"",($P199+$Q199)*Settings!$B$9)</f>
        <v/>
      </c>
      <c r="S199" s="23" t="str">
        <f aca="false">IF(COUNTA($A199:$J199)=0,"",$C199+$J199+SUM($M199:$R199))</f>
        <v/>
      </c>
      <c r="T199" s="23" t="str">
        <f aca="false">IF(COUNTA($A199:$J199)=0,"",$L199-$S199)</f>
        <v/>
      </c>
      <c r="U199" s="24" t="str">
        <f aca="false">IF(COUNTA($A199:$J199)=0,"",IF($L199=0,0,$T199/$L199))</f>
        <v/>
      </c>
      <c r="V199" s="24" t="str">
        <f aca="false">IF(COUNTA($A199:$J199)=0,"",IF($D199=0,0,$E199/$D199))</f>
        <v/>
      </c>
      <c r="W199" s="24" t="str">
        <f aca="false">IF(COUNTA($A199:$J199)=0,"",IF($F199=0,0,$G199/$F199))</f>
        <v/>
      </c>
      <c r="X199" s="24" t="str">
        <f aca="false">IF(COUNTA($A199:$J199)=0,"",IF($F199=0,0,$H199/$F199))</f>
        <v/>
      </c>
      <c r="Y199" s="25" t="str">
        <f aca="false">IF(COUNTA($A199:$J199)=0,"",IF($C199=0,0,$L199/$C199))</f>
        <v/>
      </c>
      <c r="Z199" s="23" t="str">
        <f aca="false">IF(COUNTA($A199:$J199)=0,"",IF($G199=0,0,$C199/$G199))</f>
        <v/>
      </c>
      <c r="AA199" s="23" t="str">
        <f aca="false">IF(COUNTA($A199:$J199)=0,"",IF($G199=0,0,$T199/$G199))</f>
        <v/>
      </c>
      <c r="AB199" s="9" t="str">
        <f aca="false">IF(COUNTA($A199:$J199)=0,"",IF($B199="","Pick a product",IF($E199&gt;$D199,"Confirmed &gt; received",IF($F199&gt;$E199,"Dispatched &gt; confirmed",IF($G199+$H199&gt;$F199,"Delivered + returned &gt; dispatched","OK")))))</f>
        <v/>
      </c>
    </row>
    <row r="200" customFormat="false" ht="15" hidden="false" customHeight="false" outlineLevel="0" collapsed="false">
      <c r="A200" s="20"/>
      <c r="B200" s="14"/>
      <c r="C200" s="15"/>
      <c r="D200" s="21"/>
      <c r="E200" s="21"/>
      <c r="F200" s="21"/>
      <c r="G200" s="21"/>
      <c r="H200" s="21"/>
      <c r="I200" s="15"/>
      <c r="J200" s="15"/>
      <c r="K200" s="22" t="str">
        <f aca="false">IF(COUNTA($A200:$J200)=0,"",IF($I200&lt;&gt;"",$I200,IFERROR(INDEX(Settings!$B$14:$B$28,MATCH($B200,Settings!$A$14:$A$28,0)),0)))</f>
        <v/>
      </c>
      <c r="L200" s="23" t="str">
        <f aca="false">IF(COUNTA($A200:$J200)=0,"",$G200*($K200+IFERROR(INDEX(Settings!$C$14:$C$28,MATCH($B200,Settings!$A$14:$A$28,0)),0)))</f>
        <v/>
      </c>
      <c r="M200" s="23" t="str">
        <f aca="false">IF(COUNTA($A200:$J200)=0,"",($G200+$H200*Settings!$B$10)*IFERROR(INDEX(Settings!$D$14:$D$28,MATCH($B200,Settings!$A$14:$A$28,0)),0))</f>
        <v/>
      </c>
      <c r="N200" s="23" t="str">
        <f aca="false">IF(COUNTA($A200:$J200)=0,"",$F200*IFERROR(INDEX(Settings!$E$14:$E$28,MATCH($B200,Settings!$A$14:$A$28,0)),0))</f>
        <v/>
      </c>
      <c r="O200" s="23" t="str">
        <f aca="false">IF(COUNTA($A200:$J200)=0,"",$D200*Settings!$B$5)</f>
        <v/>
      </c>
      <c r="P200" s="23" t="str">
        <f aca="false">IF(COUNTA($A200:$J200)=0,"",$G200*Settings!$B$6+$H200*Settings!$B$7)</f>
        <v/>
      </c>
      <c r="Q200" s="23" t="str">
        <f aca="false">IF(COUNTA($A200:$J200)=0,"",$L200*Settings!$B$8)</f>
        <v/>
      </c>
      <c r="R200" s="23" t="str">
        <f aca="false">IF(COUNTA($A200:$J200)=0,"",($P200+$Q200)*Settings!$B$9)</f>
        <v/>
      </c>
      <c r="S200" s="23" t="str">
        <f aca="false">IF(COUNTA($A200:$J200)=0,"",$C200+$J200+SUM($M200:$R200))</f>
        <v/>
      </c>
      <c r="T200" s="23" t="str">
        <f aca="false">IF(COUNTA($A200:$J200)=0,"",$L200-$S200)</f>
        <v/>
      </c>
      <c r="U200" s="24" t="str">
        <f aca="false">IF(COUNTA($A200:$J200)=0,"",IF($L200=0,0,$T200/$L200))</f>
        <v/>
      </c>
      <c r="V200" s="24" t="str">
        <f aca="false">IF(COUNTA($A200:$J200)=0,"",IF($D200=0,0,$E200/$D200))</f>
        <v/>
      </c>
      <c r="W200" s="24" t="str">
        <f aca="false">IF(COUNTA($A200:$J200)=0,"",IF($F200=0,0,$G200/$F200))</f>
        <v/>
      </c>
      <c r="X200" s="24" t="str">
        <f aca="false">IF(COUNTA($A200:$J200)=0,"",IF($F200=0,0,$H200/$F200))</f>
        <v/>
      </c>
      <c r="Y200" s="25" t="str">
        <f aca="false">IF(COUNTA($A200:$J200)=0,"",IF($C200=0,0,$L200/$C200))</f>
        <v/>
      </c>
      <c r="Z200" s="23" t="str">
        <f aca="false">IF(COUNTA($A200:$J200)=0,"",IF($G200=0,0,$C200/$G200))</f>
        <v/>
      </c>
      <c r="AA200" s="23" t="str">
        <f aca="false">IF(COUNTA($A200:$J200)=0,"",IF($G200=0,0,$T200/$G200))</f>
        <v/>
      </c>
      <c r="AB200" s="9" t="str">
        <f aca="false">IF(COUNTA($A200:$J200)=0,"",IF($B200="","Pick a product",IF($E200&gt;$D200,"Confirmed &gt; received",IF($F200&gt;$E200,"Dispatched &gt; confirmed",IF($G200+$H200&gt;$F200,"Delivered + returned &gt; dispatched","OK")))))</f>
        <v/>
      </c>
    </row>
    <row r="201" customFormat="false" ht="15" hidden="false" customHeight="false" outlineLevel="0" collapsed="false">
      <c r="A201" s="20"/>
      <c r="B201" s="14"/>
      <c r="C201" s="15"/>
      <c r="D201" s="21"/>
      <c r="E201" s="21"/>
      <c r="F201" s="21"/>
      <c r="G201" s="21"/>
      <c r="H201" s="21"/>
      <c r="I201" s="15"/>
      <c r="J201" s="15"/>
      <c r="K201" s="22" t="str">
        <f aca="false">IF(COUNTA($A201:$J201)=0,"",IF($I201&lt;&gt;"",$I201,IFERROR(INDEX(Settings!$B$14:$B$28,MATCH($B201,Settings!$A$14:$A$28,0)),0)))</f>
        <v/>
      </c>
      <c r="L201" s="23" t="str">
        <f aca="false">IF(COUNTA($A201:$J201)=0,"",$G201*($K201+IFERROR(INDEX(Settings!$C$14:$C$28,MATCH($B201,Settings!$A$14:$A$28,0)),0)))</f>
        <v/>
      </c>
      <c r="M201" s="23" t="str">
        <f aca="false">IF(COUNTA($A201:$J201)=0,"",($G201+$H201*Settings!$B$10)*IFERROR(INDEX(Settings!$D$14:$D$28,MATCH($B201,Settings!$A$14:$A$28,0)),0))</f>
        <v/>
      </c>
      <c r="N201" s="23" t="str">
        <f aca="false">IF(COUNTA($A201:$J201)=0,"",$F201*IFERROR(INDEX(Settings!$E$14:$E$28,MATCH($B201,Settings!$A$14:$A$28,0)),0))</f>
        <v/>
      </c>
      <c r="O201" s="23" t="str">
        <f aca="false">IF(COUNTA($A201:$J201)=0,"",$D201*Settings!$B$5)</f>
        <v/>
      </c>
      <c r="P201" s="23" t="str">
        <f aca="false">IF(COUNTA($A201:$J201)=0,"",$G201*Settings!$B$6+$H201*Settings!$B$7)</f>
        <v/>
      </c>
      <c r="Q201" s="23" t="str">
        <f aca="false">IF(COUNTA($A201:$J201)=0,"",$L201*Settings!$B$8)</f>
        <v/>
      </c>
      <c r="R201" s="23" t="str">
        <f aca="false">IF(COUNTA($A201:$J201)=0,"",($P201+$Q201)*Settings!$B$9)</f>
        <v/>
      </c>
      <c r="S201" s="23" t="str">
        <f aca="false">IF(COUNTA($A201:$J201)=0,"",$C201+$J201+SUM($M201:$R201))</f>
        <v/>
      </c>
      <c r="T201" s="23" t="str">
        <f aca="false">IF(COUNTA($A201:$J201)=0,"",$L201-$S201)</f>
        <v/>
      </c>
      <c r="U201" s="24" t="str">
        <f aca="false">IF(COUNTA($A201:$J201)=0,"",IF($L201=0,0,$T201/$L201))</f>
        <v/>
      </c>
      <c r="V201" s="24" t="str">
        <f aca="false">IF(COUNTA($A201:$J201)=0,"",IF($D201=0,0,$E201/$D201))</f>
        <v/>
      </c>
      <c r="W201" s="24" t="str">
        <f aca="false">IF(COUNTA($A201:$J201)=0,"",IF($F201=0,0,$G201/$F201))</f>
        <v/>
      </c>
      <c r="X201" s="24" t="str">
        <f aca="false">IF(COUNTA($A201:$J201)=0,"",IF($F201=0,0,$H201/$F201))</f>
        <v/>
      </c>
      <c r="Y201" s="25" t="str">
        <f aca="false">IF(COUNTA($A201:$J201)=0,"",IF($C201=0,0,$L201/$C201))</f>
        <v/>
      </c>
      <c r="Z201" s="23" t="str">
        <f aca="false">IF(COUNTA($A201:$J201)=0,"",IF($G201=0,0,$C201/$G201))</f>
        <v/>
      </c>
      <c r="AA201" s="23" t="str">
        <f aca="false">IF(COUNTA($A201:$J201)=0,"",IF($G201=0,0,$T201/$G201))</f>
        <v/>
      </c>
      <c r="AB201" s="9" t="str">
        <f aca="false">IF(COUNTA($A201:$J201)=0,"",IF($B201="","Pick a product",IF($E201&gt;$D201,"Confirmed &gt; received",IF($F201&gt;$E201,"Dispatched &gt; confirmed",IF($G201+$H201&gt;$F201,"Delivered + returned &gt; dispatched","OK")))))</f>
        <v/>
      </c>
    </row>
    <row r="202" customFormat="false" ht="15" hidden="false" customHeight="false" outlineLevel="0" collapsed="false">
      <c r="A202" s="20"/>
      <c r="B202" s="14"/>
      <c r="C202" s="15"/>
      <c r="D202" s="21"/>
      <c r="E202" s="21"/>
      <c r="F202" s="21"/>
      <c r="G202" s="21"/>
      <c r="H202" s="21"/>
      <c r="I202" s="15"/>
      <c r="J202" s="15"/>
      <c r="K202" s="22" t="str">
        <f aca="false">IF(COUNTA($A202:$J202)=0,"",IF($I202&lt;&gt;"",$I202,IFERROR(INDEX(Settings!$B$14:$B$28,MATCH($B202,Settings!$A$14:$A$28,0)),0)))</f>
        <v/>
      </c>
      <c r="L202" s="23" t="str">
        <f aca="false">IF(COUNTA($A202:$J202)=0,"",$G202*($K202+IFERROR(INDEX(Settings!$C$14:$C$28,MATCH($B202,Settings!$A$14:$A$28,0)),0)))</f>
        <v/>
      </c>
      <c r="M202" s="23" t="str">
        <f aca="false">IF(COUNTA($A202:$J202)=0,"",($G202+$H202*Settings!$B$10)*IFERROR(INDEX(Settings!$D$14:$D$28,MATCH($B202,Settings!$A$14:$A$28,0)),0))</f>
        <v/>
      </c>
      <c r="N202" s="23" t="str">
        <f aca="false">IF(COUNTA($A202:$J202)=0,"",$F202*IFERROR(INDEX(Settings!$E$14:$E$28,MATCH($B202,Settings!$A$14:$A$28,0)),0))</f>
        <v/>
      </c>
      <c r="O202" s="23" t="str">
        <f aca="false">IF(COUNTA($A202:$J202)=0,"",$D202*Settings!$B$5)</f>
        <v/>
      </c>
      <c r="P202" s="23" t="str">
        <f aca="false">IF(COUNTA($A202:$J202)=0,"",$G202*Settings!$B$6+$H202*Settings!$B$7)</f>
        <v/>
      </c>
      <c r="Q202" s="23" t="str">
        <f aca="false">IF(COUNTA($A202:$J202)=0,"",$L202*Settings!$B$8)</f>
        <v/>
      </c>
      <c r="R202" s="23" t="str">
        <f aca="false">IF(COUNTA($A202:$J202)=0,"",($P202+$Q202)*Settings!$B$9)</f>
        <v/>
      </c>
      <c r="S202" s="23" t="str">
        <f aca="false">IF(COUNTA($A202:$J202)=0,"",$C202+$J202+SUM($M202:$R202))</f>
        <v/>
      </c>
      <c r="T202" s="23" t="str">
        <f aca="false">IF(COUNTA($A202:$J202)=0,"",$L202-$S202)</f>
        <v/>
      </c>
      <c r="U202" s="24" t="str">
        <f aca="false">IF(COUNTA($A202:$J202)=0,"",IF($L202=0,0,$T202/$L202))</f>
        <v/>
      </c>
      <c r="V202" s="24" t="str">
        <f aca="false">IF(COUNTA($A202:$J202)=0,"",IF($D202=0,0,$E202/$D202))</f>
        <v/>
      </c>
      <c r="W202" s="24" t="str">
        <f aca="false">IF(COUNTA($A202:$J202)=0,"",IF($F202=0,0,$G202/$F202))</f>
        <v/>
      </c>
      <c r="X202" s="24" t="str">
        <f aca="false">IF(COUNTA($A202:$J202)=0,"",IF($F202=0,0,$H202/$F202))</f>
        <v/>
      </c>
      <c r="Y202" s="25" t="str">
        <f aca="false">IF(COUNTA($A202:$J202)=0,"",IF($C202=0,0,$L202/$C202))</f>
        <v/>
      </c>
      <c r="Z202" s="23" t="str">
        <f aca="false">IF(COUNTA($A202:$J202)=0,"",IF($G202=0,0,$C202/$G202))</f>
        <v/>
      </c>
      <c r="AA202" s="23" t="str">
        <f aca="false">IF(COUNTA($A202:$J202)=0,"",IF($G202=0,0,$T202/$G202))</f>
        <v/>
      </c>
      <c r="AB202" s="9" t="str">
        <f aca="false">IF(COUNTA($A202:$J202)=0,"",IF($B202="","Pick a product",IF($E202&gt;$D202,"Confirmed &gt; received",IF($F202&gt;$E202,"Dispatched &gt; confirmed",IF($G202+$H202&gt;$F202,"Delivered + returned &gt; dispatched","OK")))))</f>
        <v/>
      </c>
    </row>
    <row r="203" customFormat="false" ht="15" hidden="false" customHeight="false" outlineLevel="0" collapsed="false">
      <c r="A203" s="20"/>
      <c r="B203" s="14"/>
      <c r="C203" s="15"/>
      <c r="D203" s="21"/>
      <c r="E203" s="21"/>
      <c r="F203" s="21"/>
      <c r="G203" s="21"/>
      <c r="H203" s="21"/>
      <c r="I203" s="15"/>
      <c r="J203" s="15"/>
      <c r="K203" s="22" t="str">
        <f aca="false">IF(COUNTA($A203:$J203)=0,"",IF($I203&lt;&gt;"",$I203,IFERROR(INDEX(Settings!$B$14:$B$28,MATCH($B203,Settings!$A$14:$A$28,0)),0)))</f>
        <v/>
      </c>
      <c r="L203" s="23" t="str">
        <f aca="false">IF(COUNTA($A203:$J203)=0,"",$G203*($K203+IFERROR(INDEX(Settings!$C$14:$C$28,MATCH($B203,Settings!$A$14:$A$28,0)),0)))</f>
        <v/>
      </c>
      <c r="M203" s="23" t="str">
        <f aca="false">IF(COUNTA($A203:$J203)=0,"",($G203+$H203*Settings!$B$10)*IFERROR(INDEX(Settings!$D$14:$D$28,MATCH($B203,Settings!$A$14:$A$28,0)),0))</f>
        <v/>
      </c>
      <c r="N203" s="23" t="str">
        <f aca="false">IF(COUNTA($A203:$J203)=0,"",$F203*IFERROR(INDEX(Settings!$E$14:$E$28,MATCH($B203,Settings!$A$14:$A$28,0)),0))</f>
        <v/>
      </c>
      <c r="O203" s="23" t="str">
        <f aca="false">IF(COUNTA($A203:$J203)=0,"",$D203*Settings!$B$5)</f>
        <v/>
      </c>
      <c r="P203" s="23" t="str">
        <f aca="false">IF(COUNTA($A203:$J203)=0,"",$G203*Settings!$B$6+$H203*Settings!$B$7)</f>
        <v/>
      </c>
      <c r="Q203" s="23" t="str">
        <f aca="false">IF(COUNTA($A203:$J203)=0,"",$L203*Settings!$B$8)</f>
        <v/>
      </c>
      <c r="R203" s="23" t="str">
        <f aca="false">IF(COUNTA($A203:$J203)=0,"",($P203+$Q203)*Settings!$B$9)</f>
        <v/>
      </c>
      <c r="S203" s="23" t="str">
        <f aca="false">IF(COUNTA($A203:$J203)=0,"",$C203+$J203+SUM($M203:$R203))</f>
        <v/>
      </c>
      <c r="T203" s="23" t="str">
        <f aca="false">IF(COUNTA($A203:$J203)=0,"",$L203-$S203)</f>
        <v/>
      </c>
      <c r="U203" s="24" t="str">
        <f aca="false">IF(COUNTA($A203:$J203)=0,"",IF($L203=0,0,$T203/$L203))</f>
        <v/>
      </c>
      <c r="V203" s="24" t="str">
        <f aca="false">IF(COUNTA($A203:$J203)=0,"",IF($D203=0,0,$E203/$D203))</f>
        <v/>
      </c>
      <c r="W203" s="24" t="str">
        <f aca="false">IF(COUNTA($A203:$J203)=0,"",IF($F203=0,0,$G203/$F203))</f>
        <v/>
      </c>
      <c r="X203" s="24" t="str">
        <f aca="false">IF(COUNTA($A203:$J203)=0,"",IF($F203=0,0,$H203/$F203))</f>
        <v/>
      </c>
      <c r="Y203" s="25" t="str">
        <f aca="false">IF(COUNTA($A203:$J203)=0,"",IF($C203=0,0,$L203/$C203))</f>
        <v/>
      </c>
      <c r="Z203" s="23" t="str">
        <f aca="false">IF(COUNTA($A203:$J203)=0,"",IF($G203=0,0,$C203/$G203))</f>
        <v/>
      </c>
      <c r="AA203" s="23" t="str">
        <f aca="false">IF(COUNTA($A203:$J203)=0,"",IF($G203=0,0,$T203/$G203))</f>
        <v/>
      </c>
      <c r="AB203" s="9" t="str">
        <f aca="false">IF(COUNTA($A203:$J203)=0,"",IF($B203="","Pick a product",IF($E203&gt;$D203,"Confirmed &gt; received",IF($F203&gt;$E203,"Dispatched &gt; confirmed",IF($G203+$H203&gt;$F203,"Delivered + returned &gt; dispatched","OK")))))</f>
        <v/>
      </c>
    </row>
    <row r="204" customFormat="false" ht="15" hidden="false" customHeight="false" outlineLevel="0" collapsed="false">
      <c r="A204" s="20"/>
      <c r="B204" s="14"/>
      <c r="C204" s="15"/>
      <c r="D204" s="21"/>
      <c r="E204" s="21"/>
      <c r="F204" s="21"/>
      <c r="G204" s="21"/>
      <c r="H204" s="21"/>
      <c r="I204" s="15"/>
      <c r="J204" s="15"/>
      <c r="K204" s="22" t="str">
        <f aca="false">IF(COUNTA($A204:$J204)=0,"",IF($I204&lt;&gt;"",$I204,IFERROR(INDEX(Settings!$B$14:$B$28,MATCH($B204,Settings!$A$14:$A$28,0)),0)))</f>
        <v/>
      </c>
      <c r="L204" s="23" t="str">
        <f aca="false">IF(COUNTA($A204:$J204)=0,"",$G204*($K204+IFERROR(INDEX(Settings!$C$14:$C$28,MATCH($B204,Settings!$A$14:$A$28,0)),0)))</f>
        <v/>
      </c>
      <c r="M204" s="23" t="str">
        <f aca="false">IF(COUNTA($A204:$J204)=0,"",($G204+$H204*Settings!$B$10)*IFERROR(INDEX(Settings!$D$14:$D$28,MATCH($B204,Settings!$A$14:$A$28,0)),0))</f>
        <v/>
      </c>
      <c r="N204" s="23" t="str">
        <f aca="false">IF(COUNTA($A204:$J204)=0,"",$F204*IFERROR(INDEX(Settings!$E$14:$E$28,MATCH($B204,Settings!$A$14:$A$28,0)),0))</f>
        <v/>
      </c>
      <c r="O204" s="23" t="str">
        <f aca="false">IF(COUNTA($A204:$J204)=0,"",$D204*Settings!$B$5)</f>
        <v/>
      </c>
      <c r="P204" s="23" t="str">
        <f aca="false">IF(COUNTA($A204:$J204)=0,"",$G204*Settings!$B$6+$H204*Settings!$B$7)</f>
        <v/>
      </c>
      <c r="Q204" s="23" t="str">
        <f aca="false">IF(COUNTA($A204:$J204)=0,"",$L204*Settings!$B$8)</f>
        <v/>
      </c>
      <c r="R204" s="23" t="str">
        <f aca="false">IF(COUNTA($A204:$J204)=0,"",($P204+$Q204)*Settings!$B$9)</f>
        <v/>
      </c>
      <c r="S204" s="23" t="str">
        <f aca="false">IF(COUNTA($A204:$J204)=0,"",$C204+$J204+SUM($M204:$R204))</f>
        <v/>
      </c>
      <c r="T204" s="23" t="str">
        <f aca="false">IF(COUNTA($A204:$J204)=0,"",$L204-$S204)</f>
        <v/>
      </c>
      <c r="U204" s="24" t="str">
        <f aca="false">IF(COUNTA($A204:$J204)=0,"",IF($L204=0,0,$T204/$L204))</f>
        <v/>
      </c>
      <c r="V204" s="24" t="str">
        <f aca="false">IF(COUNTA($A204:$J204)=0,"",IF($D204=0,0,$E204/$D204))</f>
        <v/>
      </c>
      <c r="W204" s="24" t="str">
        <f aca="false">IF(COUNTA($A204:$J204)=0,"",IF($F204=0,0,$G204/$F204))</f>
        <v/>
      </c>
      <c r="X204" s="24" t="str">
        <f aca="false">IF(COUNTA($A204:$J204)=0,"",IF($F204=0,0,$H204/$F204))</f>
        <v/>
      </c>
      <c r="Y204" s="25" t="str">
        <f aca="false">IF(COUNTA($A204:$J204)=0,"",IF($C204=0,0,$L204/$C204))</f>
        <v/>
      </c>
      <c r="Z204" s="23" t="str">
        <f aca="false">IF(COUNTA($A204:$J204)=0,"",IF($G204=0,0,$C204/$G204))</f>
        <v/>
      </c>
      <c r="AA204" s="23" t="str">
        <f aca="false">IF(COUNTA($A204:$J204)=0,"",IF($G204=0,0,$T204/$G204))</f>
        <v/>
      </c>
      <c r="AB204" s="9" t="str">
        <f aca="false">IF(COUNTA($A204:$J204)=0,"",IF($B204="","Pick a product",IF($E204&gt;$D204,"Confirmed &gt; received",IF($F204&gt;$E204,"Dispatched &gt; confirmed",IF($G204+$H204&gt;$F204,"Delivered + returned &gt; dispatched","OK")))))</f>
        <v/>
      </c>
    </row>
    <row r="205" customFormat="false" ht="15" hidden="false" customHeight="false" outlineLevel="0" collapsed="false">
      <c r="A205" s="20"/>
      <c r="B205" s="14"/>
      <c r="C205" s="15"/>
      <c r="D205" s="21"/>
      <c r="E205" s="21"/>
      <c r="F205" s="21"/>
      <c r="G205" s="21"/>
      <c r="H205" s="21"/>
      <c r="I205" s="15"/>
      <c r="J205" s="15"/>
      <c r="K205" s="22" t="str">
        <f aca="false">IF(COUNTA($A205:$J205)=0,"",IF($I205&lt;&gt;"",$I205,IFERROR(INDEX(Settings!$B$14:$B$28,MATCH($B205,Settings!$A$14:$A$28,0)),0)))</f>
        <v/>
      </c>
      <c r="L205" s="23" t="str">
        <f aca="false">IF(COUNTA($A205:$J205)=0,"",$G205*($K205+IFERROR(INDEX(Settings!$C$14:$C$28,MATCH($B205,Settings!$A$14:$A$28,0)),0)))</f>
        <v/>
      </c>
      <c r="M205" s="23" t="str">
        <f aca="false">IF(COUNTA($A205:$J205)=0,"",($G205+$H205*Settings!$B$10)*IFERROR(INDEX(Settings!$D$14:$D$28,MATCH($B205,Settings!$A$14:$A$28,0)),0))</f>
        <v/>
      </c>
      <c r="N205" s="23" t="str">
        <f aca="false">IF(COUNTA($A205:$J205)=0,"",$F205*IFERROR(INDEX(Settings!$E$14:$E$28,MATCH($B205,Settings!$A$14:$A$28,0)),0))</f>
        <v/>
      </c>
      <c r="O205" s="23" t="str">
        <f aca="false">IF(COUNTA($A205:$J205)=0,"",$D205*Settings!$B$5)</f>
        <v/>
      </c>
      <c r="P205" s="23" t="str">
        <f aca="false">IF(COUNTA($A205:$J205)=0,"",$G205*Settings!$B$6+$H205*Settings!$B$7)</f>
        <v/>
      </c>
      <c r="Q205" s="23" t="str">
        <f aca="false">IF(COUNTA($A205:$J205)=0,"",$L205*Settings!$B$8)</f>
        <v/>
      </c>
      <c r="R205" s="23" t="str">
        <f aca="false">IF(COUNTA($A205:$J205)=0,"",($P205+$Q205)*Settings!$B$9)</f>
        <v/>
      </c>
      <c r="S205" s="23" t="str">
        <f aca="false">IF(COUNTA($A205:$J205)=0,"",$C205+$J205+SUM($M205:$R205))</f>
        <v/>
      </c>
      <c r="T205" s="23" t="str">
        <f aca="false">IF(COUNTA($A205:$J205)=0,"",$L205-$S205)</f>
        <v/>
      </c>
      <c r="U205" s="24" t="str">
        <f aca="false">IF(COUNTA($A205:$J205)=0,"",IF($L205=0,0,$T205/$L205))</f>
        <v/>
      </c>
      <c r="V205" s="24" t="str">
        <f aca="false">IF(COUNTA($A205:$J205)=0,"",IF($D205=0,0,$E205/$D205))</f>
        <v/>
      </c>
      <c r="W205" s="24" t="str">
        <f aca="false">IF(COUNTA($A205:$J205)=0,"",IF($F205=0,0,$G205/$F205))</f>
        <v/>
      </c>
      <c r="X205" s="24" t="str">
        <f aca="false">IF(COUNTA($A205:$J205)=0,"",IF($F205=0,0,$H205/$F205))</f>
        <v/>
      </c>
      <c r="Y205" s="25" t="str">
        <f aca="false">IF(COUNTA($A205:$J205)=0,"",IF($C205=0,0,$L205/$C205))</f>
        <v/>
      </c>
      <c r="Z205" s="23" t="str">
        <f aca="false">IF(COUNTA($A205:$J205)=0,"",IF($G205=0,0,$C205/$G205))</f>
        <v/>
      </c>
      <c r="AA205" s="23" t="str">
        <f aca="false">IF(COUNTA($A205:$J205)=0,"",IF($G205=0,0,$T205/$G205))</f>
        <v/>
      </c>
      <c r="AB205" s="9" t="str">
        <f aca="false">IF(COUNTA($A205:$J205)=0,"",IF($B205="","Pick a product",IF($E205&gt;$D205,"Confirmed &gt; received",IF($F205&gt;$E205,"Dispatched &gt; confirmed",IF($G205+$H205&gt;$F205,"Delivered + returned &gt; dispatched","OK")))))</f>
        <v/>
      </c>
    </row>
    <row r="206" customFormat="false" ht="15" hidden="false" customHeight="false" outlineLevel="0" collapsed="false">
      <c r="A206" s="20"/>
      <c r="B206" s="14"/>
      <c r="C206" s="15"/>
      <c r="D206" s="21"/>
      <c r="E206" s="21"/>
      <c r="F206" s="21"/>
      <c r="G206" s="21"/>
      <c r="H206" s="21"/>
      <c r="I206" s="15"/>
      <c r="J206" s="15"/>
      <c r="K206" s="22" t="str">
        <f aca="false">IF(COUNTA($A206:$J206)=0,"",IF($I206&lt;&gt;"",$I206,IFERROR(INDEX(Settings!$B$14:$B$28,MATCH($B206,Settings!$A$14:$A$28,0)),0)))</f>
        <v/>
      </c>
      <c r="L206" s="23" t="str">
        <f aca="false">IF(COUNTA($A206:$J206)=0,"",$G206*($K206+IFERROR(INDEX(Settings!$C$14:$C$28,MATCH($B206,Settings!$A$14:$A$28,0)),0)))</f>
        <v/>
      </c>
      <c r="M206" s="23" t="str">
        <f aca="false">IF(COUNTA($A206:$J206)=0,"",($G206+$H206*Settings!$B$10)*IFERROR(INDEX(Settings!$D$14:$D$28,MATCH($B206,Settings!$A$14:$A$28,0)),0))</f>
        <v/>
      </c>
      <c r="N206" s="23" t="str">
        <f aca="false">IF(COUNTA($A206:$J206)=0,"",$F206*IFERROR(INDEX(Settings!$E$14:$E$28,MATCH($B206,Settings!$A$14:$A$28,0)),0))</f>
        <v/>
      </c>
      <c r="O206" s="23" t="str">
        <f aca="false">IF(COUNTA($A206:$J206)=0,"",$D206*Settings!$B$5)</f>
        <v/>
      </c>
      <c r="P206" s="23" t="str">
        <f aca="false">IF(COUNTA($A206:$J206)=0,"",$G206*Settings!$B$6+$H206*Settings!$B$7)</f>
        <v/>
      </c>
      <c r="Q206" s="23" t="str">
        <f aca="false">IF(COUNTA($A206:$J206)=0,"",$L206*Settings!$B$8)</f>
        <v/>
      </c>
      <c r="R206" s="23" t="str">
        <f aca="false">IF(COUNTA($A206:$J206)=0,"",($P206+$Q206)*Settings!$B$9)</f>
        <v/>
      </c>
      <c r="S206" s="23" t="str">
        <f aca="false">IF(COUNTA($A206:$J206)=0,"",$C206+$J206+SUM($M206:$R206))</f>
        <v/>
      </c>
      <c r="T206" s="23" t="str">
        <f aca="false">IF(COUNTA($A206:$J206)=0,"",$L206-$S206)</f>
        <v/>
      </c>
      <c r="U206" s="24" t="str">
        <f aca="false">IF(COUNTA($A206:$J206)=0,"",IF($L206=0,0,$T206/$L206))</f>
        <v/>
      </c>
      <c r="V206" s="24" t="str">
        <f aca="false">IF(COUNTA($A206:$J206)=0,"",IF($D206=0,0,$E206/$D206))</f>
        <v/>
      </c>
      <c r="W206" s="24" t="str">
        <f aca="false">IF(COUNTA($A206:$J206)=0,"",IF($F206=0,0,$G206/$F206))</f>
        <v/>
      </c>
      <c r="X206" s="24" t="str">
        <f aca="false">IF(COUNTA($A206:$J206)=0,"",IF($F206=0,0,$H206/$F206))</f>
        <v/>
      </c>
      <c r="Y206" s="25" t="str">
        <f aca="false">IF(COUNTA($A206:$J206)=0,"",IF($C206=0,0,$L206/$C206))</f>
        <v/>
      </c>
      <c r="Z206" s="23" t="str">
        <f aca="false">IF(COUNTA($A206:$J206)=0,"",IF($G206=0,0,$C206/$G206))</f>
        <v/>
      </c>
      <c r="AA206" s="23" t="str">
        <f aca="false">IF(COUNTA($A206:$J206)=0,"",IF($G206=0,0,$T206/$G206))</f>
        <v/>
      </c>
      <c r="AB206" s="9" t="str">
        <f aca="false">IF(COUNTA($A206:$J206)=0,"",IF($B206="","Pick a product",IF($E206&gt;$D206,"Confirmed &gt; received",IF($F206&gt;$E206,"Dispatched &gt; confirmed",IF($G206+$H206&gt;$F206,"Delivered + returned &gt; dispatched","OK")))))</f>
        <v/>
      </c>
    </row>
    <row r="207" customFormat="false" ht="15" hidden="false" customHeight="false" outlineLevel="0" collapsed="false">
      <c r="A207" s="20"/>
      <c r="B207" s="14"/>
      <c r="C207" s="15"/>
      <c r="D207" s="21"/>
      <c r="E207" s="21"/>
      <c r="F207" s="21"/>
      <c r="G207" s="21"/>
      <c r="H207" s="21"/>
      <c r="I207" s="15"/>
      <c r="J207" s="15"/>
      <c r="K207" s="22" t="str">
        <f aca="false">IF(COUNTA($A207:$J207)=0,"",IF($I207&lt;&gt;"",$I207,IFERROR(INDEX(Settings!$B$14:$B$28,MATCH($B207,Settings!$A$14:$A$28,0)),0)))</f>
        <v/>
      </c>
      <c r="L207" s="23" t="str">
        <f aca="false">IF(COUNTA($A207:$J207)=0,"",$G207*($K207+IFERROR(INDEX(Settings!$C$14:$C$28,MATCH($B207,Settings!$A$14:$A$28,0)),0)))</f>
        <v/>
      </c>
      <c r="M207" s="23" t="str">
        <f aca="false">IF(COUNTA($A207:$J207)=0,"",($G207+$H207*Settings!$B$10)*IFERROR(INDEX(Settings!$D$14:$D$28,MATCH($B207,Settings!$A$14:$A$28,0)),0))</f>
        <v/>
      </c>
      <c r="N207" s="23" t="str">
        <f aca="false">IF(COUNTA($A207:$J207)=0,"",$F207*IFERROR(INDEX(Settings!$E$14:$E$28,MATCH($B207,Settings!$A$14:$A$28,0)),0))</f>
        <v/>
      </c>
      <c r="O207" s="23" t="str">
        <f aca="false">IF(COUNTA($A207:$J207)=0,"",$D207*Settings!$B$5)</f>
        <v/>
      </c>
      <c r="P207" s="23" t="str">
        <f aca="false">IF(COUNTA($A207:$J207)=0,"",$G207*Settings!$B$6+$H207*Settings!$B$7)</f>
        <v/>
      </c>
      <c r="Q207" s="23" t="str">
        <f aca="false">IF(COUNTA($A207:$J207)=0,"",$L207*Settings!$B$8)</f>
        <v/>
      </c>
      <c r="R207" s="23" t="str">
        <f aca="false">IF(COUNTA($A207:$J207)=0,"",($P207+$Q207)*Settings!$B$9)</f>
        <v/>
      </c>
      <c r="S207" s="23" t="str">
        <f aca="false">IF(COUNTA($A207:$J207)=0,"",$C207+$J207+SUM($M207:$R207))</f>
        <v/>
      </c>
      <c r="T207" s="23" t="str">
        <f aca="false">IF(COUNTA($A207:$J207)=0,"",$L207-$S207)</f>
        <v/>
      </c>
      <c r="U207" s="24" t="str">
        <f aca="false">IF(COUNTA($A207:$J207)=0,"",IF($L207=0,0,$T207/$L207))</f>
        <v/>
      </c>
      <c r="V207" s="24" t="str">
        <f aca="false">IF(COUNTA($A207:$J207)=0,"",IF($D207=0,0,$E207/$D207))</f>
        <v/>
      </c>
      <c r="W207" s="24" t="str">
        <f aca="false">IF(COUNTA($A207:$J207)=0,"",IF($F207=0,0,$G207/$F207))</f>
        <v/>
      </c>
      <c r="X207" s="24" t="str">
        <f aca="false">IF(COUNTA($A207:$J207)=0,"",IF($F207=0,0,$H207/$F207))</f>
        <v/>
      </c>
      <c r="Y207" s="25" t="str">
        <f aca="false">IF(COUNTA($A207:$J207)=0,"",IF($C207=0,0,$L207/$C207))</f>
        <v/>
      </c>
      <c r="Z207" s="23" t="str">
        <f aca="false">IF(COUNTA($A207:$J207)=0,"",IF($G207=0,0,$C207/$G207))</f>
        <v/>
      </c>
      <c r="AA207" s="23" t="str">
        <f aca="false">IF(COUNTA($A207:$J207)=0,"",IF($G207=0,0,$T207/$G207))</f>
        <v/>
      </c>
      <c r="AB207" s="9" t="str">
        <f aca="false">IF(COUNTA($A207:$J207)=0,"",IF($B207="","Pick a product",IF($E207&gt;$D207,"Confirmed &gt; received",IF($F207&gt;$E207,"Dispatched &gt; confirmed",IF($G207+$H207&gt;$F207,"Delivered + returned &gt; dispatched","OK")))))</f>
        <v/>
      </c>
    </row>
    <row r="208" customFormat="false" ht="15" hidden="false" customHeight="false" outlineLevel="0" collapsed="false">
      <c r="A208" s="20"/>
      <c r="B208" s="14"/>
      <c r="C208" s="15"/>
      <c r="D208" s="21"/>
      <c r="E208" s="21"/>
      <c r="F208" s="21"/>
      <c r="G208" s="21"/>
      <c r="H208" s="21"/>
      <c r="I208" s="15"/>
      <c r="J208" s="15"/>
      <c r="K208" s="22" t="str">
        <f aca="false">IF(COUNTA($A208:$J208)=0,"",IF($I208&lt;&gt;"",$I208,IFERROR(INDEX(Settings!$B$14:$B$28,MATCH($B208,Settings!$A$14:$A$28,0)),0)))</f>
        <v/>
      </c>
      <c r="L208" s="23" t="str">
        <f aca="false">IF(COUNTA($A208:$J208)=0,"",$G208*($K208+IFERROR(INDEX(Settings!$C$14:$C$28,MATCH($B208,Settings!$A$14:$A$28,0)),0)))</f>
        <v/>
      </c>
      <c r="M208" s="23" t="str">
        <f aca="false">IF(COUNTA($A208:$J208)=0,"",($G208+$H208*Settings!$B$10)*IFERROR(INDEX(Settings!$D$14:$D$28,MATCH($B208,Settings!$A$14:$A$28,0)),0))</f>
        <v/>
      </c>
      <c r="N208" s="23" t="str">
        <f aca="false">IF(COUNTA($A208:$J208)=0,"",$F208*IFERROR(INDEX(Settings!$E$14:$E$28,MATCH($B208,Settings!$A$14:$A$28,0)),0))</f>
        <v/>
      </c>
      <c r="O208" s="23" t="str">
        <f aca="false">IF(COUNTA($A208:$J208)=0,"",$D208*Settings!$B$5)</f>
        <v/>
      </c>
      <c r="P208" s="23" t="str">
        <f aca="false">IF(COUNTA($A208:$J208)=0,"",$G208*Settings!$B$6+$H208*Settings!$B$7)</f>
        <v/>
      </c>
      <c r="Q208" s="23" t="str">
        <f aca="false">IF(COUNTA($A208:$J208)=0,"",$L208*Settings!$B$8)</f>
        <v/>
      </c>
      <c r="R208" s="23" t="str">
        <f aca="false">IF(COUNTA($A208:$J208)=0,"",($P208+$Q208)*Settings!$B$9)</f>
        <v/>
      </c>
      <c r="S208" s="23" t="str">
        <f aca="false">IF(COUNTA($A208:$J208)=0,"",$C208+$J208+SUM($M208:$R208))</f>
        <v/>
      </c>
      <c r="T208" s="23" t="str">
        <f aca="false">IF(COUNTA($A208:$J208)=0,"",$L208-$S208)</f>
        <v/>
      </c>
      <c r="U208" s="24" t="str">
        <f aca="false">IF(COUNTA($A208:$J208)=0,"",IF($L208=0,0,$T208/$L208))</f>
        <v/>
      </c>
      <c r="V208" s="24" t="str">
        <f aca="false">IF(COUNTA($A208:$J208)=0,"",IF($D208=0,0,$E208/$D208))</f>
        <v/>
      </c>
      <c r="W208" s="24" t="str">
        <f aca="false">IF(COUNTA($A208:$J208)=0,"",IF($F208=0,0,$G208/$F208))</f>
        <v/>
      </c>
      <c r="X208" s="24" t="str">
        <f aca="false">IF(COUNTA($A208:$J208)=0,"",IF($F208=0,0,$H208/$F208))</f>
        <v/>
      </c>
      <c r="Y208" s="25" t="str">
        <f aca="false">IF(COUNTA($A208:$J208)=0,"",IF($C208=0,0,$L208/$C208))</f>
        <v/>
      </c>
      <c r="Z208" s="23" t="str">
        <f aca="false">IF(COUNTA($A208:$J208)=0,"",IF($G208=0,0,$C208/$G208))</f>
        <v/>
      </c>
      <c r="AA208" s="23" t="str">
        <f aca="false">IF(COUNTA($A208:$J208)=0,"",IF($G208=0,0,$T208/$G208))</f>
        <v/>
      </c>
      <c r="AB208" s="9" t="str">
        <f aca="false">IF(COUNTA($A208:$J208)=0,"",IF($B208="","Pick a product",IF($E208&gt;$D208,"Confirmed &gt; received",IF($F208&gt;$E208,"Dispatched &gt; confirmed",IF($G208+$H208&gt;$F208,"Delivered + returned &gt; dispatched","OK")))))</f>
        <v/>
      </c>
    </row>
    <row r="209" customFormat="false" ht="15" hidden="false" customHeight="false" outlineLevel="0" collapsed="false">
      <c r="A209" s="20"/>
      <c r="B209" s="14"/>
      <c r="C209" s="15"/>
      <c r="D209" s="21"/>
      <c r="E209" s="21"/>
      <c r="F209" s="21"/>
      <c r="G209" s="21"/>
      <c r="H209" s="21"/>
      <c r="I209" s="15"/>
      <c r="J209" s="15"/>
      <c r="K209" s="22" t="str">
        <f aca="false">IF(COUNTA($A209:$J209)=0,"",IF($I209&lt;&gt;"",$I209,IFERROR(INDEX(Settings!$B$14:$B$28,MATCH($B209,Settings!$A$14:$A$28,0)),0)))</f>
        <v/>
      </c>
      <c r="L209" s="23" t="str">
        <f aca="false">IF(COUNTA($A209:$J209)=0,"",$G209*($K209+IFERROR(INDEX(Settings!$C$14:$C$28,MATCH($B209,Settings!$A$14:$A$28,0)),0)))</f>
        <v/>
      </c>
      <c r="M209" s="23" t="str">
        <f aca="false">IF(COUNTA($A209:$J209)=0,"",($G209+$H209*Settings!$B$10)*IFERROR(INDEX(Settings!$D$14:$D$28,MATCH($B209,Settings!$A$14:$A$28,0)),0))</f>
        <v/>
      </c>
      <c r="N209" s="23" t="str">
        <f aca="false">IF(COUNTA($A209:$J209)=0,"",$F209*IFERROR(INDEX(Settings!$E$14:$E$28,MATCH($B209,Settings!$A$14:$A$28,0)),0))</f>
        <v/>
      </c>
      <c r="O209" s="23" t="str">
        <f aca="false">IF(COUNTA($A209:$J209)=0,"",$D209*Settings!$B$5)</f>
        <v/>
      </c>
      <c r="P209" s="23" t="str">
        <f aca="false">IF(COUNTA($A209:$J209)=0,"",$G209*Settings!$B$6+$H209*Settings!$B$7)</f>
        <v/>
      </c>
      <c r="Q209" s="23" t="str">
        <f aca="false">IF(COUNTA($A209:$J209)=0,"",$L209*Settings!$B$8)</f>
        <v/>
      </c>
      <c r="R209" s="23" t="str">
        <f aca="false">IF(COUNTA($A209:$J209)=0,"",($P209+$Q209)*Settings!$B$9)</f>
        <v/>
      </c>
      <c r="S209" s="23" t="str">
        <f aca="false">IF(COUNTA($A209:$J209)=0,"",$C209+$J209+SUM($M209:$R209))</f>
        <v/>
      </c>
      <c r="T209" s="23" t="str">
        <f aca="false">IF(COUNTA($A209:$J209)=0,"",$L209-$S209)</f>
        <v/>
      </c>
      <c r="U209" s="24" t="str">
        <f aca="false">IF(COUNTA($A209:$J209)=0,"",IF($L209=0,0,$T209/$L209))</f>
        <v/>
      </c>
      <c r="V209" s="24" t="str">
        <f aca="false">IF(COUNTA($A209:$J209)=0,"",IF($D209=0,0,$E209/$D209))</f>
        <v/>
      </c>
      <c r="W209" s="24" t="str">
        <f aca="false">IF(COUNTA($A209:$J209)=0,"",IF($F209=0,0,$G209/$F209))</f>
        <v/>
      </c>
      <c r="X209" s="24" t="str">
        <f aca="false">IF(COUNTA($A209:$J209)=0,"",IF($F209=0,0,$H209/$F209))</f>
        <v/>
      </c>
      <c r="Y209" s="25" t="str">
        <f aca="false">IF(COUNTA($A209:$J209)=0,"",IF($C209=0,0,$L209/$C209))</f>
        <v/>
      </c>
      <c r="Z209" s="23" t="str">
        <f aca="false">IF(COUNTA($A209:$J209)=0,"",IF($G209=0,0,$C209/$G209))</f>
        <v/>
      </c>
      <c r="AA209" s="23" t="str">
        <f aca="false">IF(COUNTA($A209:$J209)=0,"",IF($G209=0,0,$T209/$G209))</f>
        <v/>
      </c>
      <c r="AB209" s="9" t="str">
        <f aca="false">IF(COUNTA($A209:$J209)=0,"",IF($B209="","Pick a product",IF($E209&gt;$D209,"Confirmed &gt; received",IF($F209&gt;$E209,"Dispatched &gt; confirmed",IF($G209+$H209&gt;$F209,"Delivered + returned &gt; dispatched","OK")))))</f>
        <v/>
      </c>
    </row>
    <row r="210" customFormat="false" ht="15" hidden="false" customHeight="false" outlineLevel="0" collapsed="false">
      <c r="A210" s="20"/>
      <c r="B210" s="14"/>
      <c r="C210" s="15"/>
      <c r="D210" s="21"/>
      <c r="E210" s="21"/>
      <c r="F210" s="21"/>
      <c r="G210" s="21"/>
      <c r="H210" s="21"/>
      <c r="I210" s="15"/>
      <c r="J210" s="15"/>
      <c r="K210" s="22" t="str">
        <f aca="false">IF(COUNTA($A210:$J210)=0,"",IF($I210&lt;&gt;"",$I210,IFERROR(INDEX(Settings!$B$14:$B$28,MATCH($B210,Settings!$A$14:$A$28,0)),0)))</f>
        <v/>
      </c>
      <c r="L210" s="23" t="str">
        <f aca="false">IF(COUNTA($A210:$J210)=0,"",$G210*($K210+IFERROR(INDEX(Settings!$C$14:$C$28,MATCH($B210,Settings!$A$14:$A$28,0)),0)))</f>
        <v/>
      </c>
      <c r="M210" s="23" t="str">
        <f aca="false">IF(COUNTA($A210:$J210)=0,"",($G210+$H210*Settings!$B$10)*IFERROR(INDEX(Settings!$D$14:$D$28,MATCH($B210,Settings!$A$14:$A$28,0)),0))</f>
        <v/>
      </c>
      <c r="N210" s="23" t="str">
        <f aca="false">IF(COUNTA($A210:$J210)=0,"",$F210*IFERROR(INDEX(Settings!$E$14:$E$28,MATCH($B210,Settings!$A$14:$A$28,0)),0))</f>
        <v/>
      </c>
      <c r="O210" s="23" t="str">
        <f aca="false">IF(COUNTA($A210:$J210)=0,"",$D210*Settings!$B$5)</f>
        <v/>
      </c>
      <c r="P210" s="23" t="str">
        <f aca="false">IF(COUNTA($A210:$J210)=0,"",$G210*Settings!$B$6+$H210*Settings!$B$7)</f>
        <v/>
      </c>
      <c r="Q210" s="23" t="str">
        <f aca="false">IF(COUNTA($A210:$J210)=0,"",$L210*Settings!$B$8)</f>
        <v/>
      </c>
      <c r="R210" s="23" t="str">
        <f aca="false">IF(COUNTA($A210:$J210)=0,"",($P210+$Q210)*Settings!$B$9)</f>
        <v/>
      </c>
      <c r="S210" s="23" t="str">
        <f aca="false">IF(COUNTA($A210:$J210)=0,"",$C210+$J210+SUM($M210:$R210))</f>
        <v/>
      </c>
      <c r="T210" s="23" t="str">
        <f aca="false">IF(COUNTA($A210:$J210)=0,"",$L210-$S210)</f>
        <v/>
      </c>
      <c r="U210" s="24" t="str">
        <f aca="false">IF(COUNTA($A210:$J210)=0,"",IF($L210=0,0,$T210/$L210))</f>
        <v/>
      </c>
      <c r="V210" s="24" t="str">
        <f aca="false">IF(COUNTA($A210:$J210)=0,"",IF($D210=0,0,$E210/$D210))</f>
        <v/>
      </c>
      <c r="W210" s="24" t="str">
        <f aca="false">IF(COUNTA($A210:$J210)=0,"",IF($F210=0,0,$G210/$F210))</f>
        <v/>
      </c>
      <c r="X210" s="24" t="str">
        <f aca="false">IF(COUNTA($A210:$J210)=0,"",IF($F210=0,0,$H210/$F210))</f>
        <v/>
      </c>
      <c r="Y210" s="25" t="str">
        <f aca="false">IF(COUNTA($A210:$J210)=0,"",IF($C210=0,0,$L210/$C210))</f>
        <v/>
      </c>
      <c r="Z210" s="23" t="str">
        <f aca="false">IF(COUNTA($A210:$J210)=0,"",IF($G210=0,0,$C210/$G210))</f>
        <v/>
      </c>
      <c r="AA210" s="23" t="str">
        <f aca="false">IF(COUNTA($A210:$J210)=0,"",IF($G210=0,0,$T210/$G210))</f>
        <v/>
      </c>
      <c r="AB210" s="9" t="str">
        <f aca="false">IF(COUNTA($A210:$J210)=0,"",IF($B210="","Pick a product",IF($E210&gt;$D210,"Confirmed &gt; received",IF($F210&gt;$E210,"Dispatched &gt; confirmed",IF($G210+$H210&gt;$F210,"Delivered + returned &gt; dispatched","OK")))))</f>
        <v/>
      </c>
    </row>
    <row r="211" customFormat="false" ht="15" hidden="false" customHeight="false" outlineLevel="0" collapsed="false">
      <c r="A211" s="20"/>
      <c r="B211" s="14"/>
      <c r="C211" s="15"/>
      <c r="D211" s="21"/>
      <c r="E211" s="21"/>
      <c r="F211" s="21"/>
      <c r="G211" s="21"/>
      <c r="H211" s="21"/>
      <c r="I211" s="15"/>
      <c r="J211" s="15"/>
      <c r="K211" s="22" t="str">
        <f aca="false">IF(COUNTA($A211:$J211)=0,"",IF($I211&lt;&gt;"",$I211,IFERROR(INDEX(Settings!$B$14:$B$28,MATCH($B211,Settings!$A$14:$A$28,0)),0)))</f>
        <v/>
      </c>
      <c r="L211" s="23" t="str">
        <f aca="false">IF(COUNTA($A211:$J211)=0,"",$G211*($K211+IFERROR(INDEX(Settings!$C$14:$C$28,MATCH($B211,Settings!$A$14:$A$28,0)),0)))</f>
        <v/>
      </c>
      <c r="M211" s="23" t="str">
        <f aca="false">IF(COUNTA($A211:$J211)=0,"",($G211+$H211*Settings!$B$10)*IFERROR(INDEX(Settings!$D$14:$D$28,MATCH($B211,Settings!$A$14:$A$28,0)),0))</f>
        <v/>
      </c>
      <c r="N211" s="23" t="str">
        <f aca="false">IF(COUNTA($A211:$J211)=0,"",$F211*IFERROR(INDEX(Settings!$E$14:$E$28,MATCH($B211,Settings!$A$14:$A$28,0)),0))</f>
        <v/>
      </c>
      <c r="O211" s="23" t="str">
        <f aca="false">IF(COUNTA($A211:$J211)=0,"",$D211*Settings!$B$5)</f>
        <v/>
      </c>
      <c r="P211" s="23" t="str">
        <f aca="false">IF(COUNTA($A211:$J211)=0,"",$G211*Settings!$B$6+$H211*Settings!$B$7)</f>
        <v/>
      </c>
      <c r="Q211" s="23" t="str">
        <f aca="false">IF(COUNTA($A211:$J211)=0,"",$L211*Settings!$B$8)</f>
        <v/>
      </c>
      <c r="R211" s="23" t="str">
        <f aca="false">IF(COUNTA($A211:$J211)=0,"",($P211+$Q211)*Settings!$B$9)</f>
        <v/>
      </c>
      <c r="S211" s="23" t="str">
        <f aca="false">IF(COUNTA($A211:$J211)=0,"",$C211+$J211+SUM($M211:$R211))</f>
        <v/>
      </c>
      <c r="T211" s="23" t="str">
        <f aca="false">IF(COUNTA($A211:$J211)=0,"",$L211-$S211)</f>
        <v/>
      </c>
      <c r="U211" s="24" t="str">
        <f aca="false">IF(COUNTA($A211:$J211)=0,"",IF($L211=0,0,$T211/$L211))</f>
        <v/>
      </c>
      <c r="V211" s="24" t="str">
        <f aca="false">IF(COUNTA($A211:$J211)=0,"",IF($D211=0,0,$E211/$D211))</f>
        <v/>
      </c>
      <c r="W211" s="24" t="str">
        <f aca="false">IF(COUNTA($A211:$J211)=0,"",IF($F211=0,0,$G211/$F211))</f>
        <v/>
      </c>
      <c r="X211" s="24" t="str">
        <f aca="false">IF(COUNTA($A211:$J211)=0,"",IF($F211=0,0,$H211/$F211))</f>
        <v/>
      </c>
      <c r="Y211" s="25" t="str">
        <f aca="false">IF(COUNTA($A211:$J211)=0,"",IF($C211=0,0,$L211/$C211))</f>
        <v/>
      </c>
      <c r="Z211" s="23" t="str">
        <f aca="false">IF(COUNTA($A211:$J211)=0,"",IF($G211=0,0,$C211/$G211))</f>
        <v/>
      </c>
      <c r="AA211" s="23" t="str">
        <f aca="false">IF(COUNTA($A211:$J211)=0,"",IF($G211=0,0,$T211/$G211))</f>
        <v/>
      </c>
      <c r="AB211" s="9" t="str">
        <f aca="false">IF(COUNTA($A211:$J211)=0,"",IF($B211="","Pick a product",IF($E211&gt;$D211,"Confirmed &gt; received",IF($F211&gt;$E211,"Dispatched &gt; confirmed",IF($G211+$H211&gt;$F211,"Delivered + returned &gt; dispatched","OK")))))</f>
        <v/>
      </c>
    </row>
    <row r="212" customFormat="false" ht="15" hidden="false" customHeight="false" outlineLevel="0" collapsed="false">
      <c r="A212" s="20"/>
      <c r="B212" s="14"/>
      <c r="C212" s="15"/>
      <c r="D212" s="21"/>
      <c r="E212" s="21"/>
      <c r="F212" s="21"/>
      <c r="G212" s="21"/>
      <c r="H212" s="21"/>
      <c r="I212" s="15"/>
      <c r="J212" s="15"/>
      <c r="K212" s="22" t="str">
        <f aca="false">IF(COUNTA($A212:$J212)=0,"",IF($I212&lt;&gt;"",$I212,IFERROR(INDEX(Settings!$B$14:$B$28,MATCH($B212,Settings!$A$14:$A$28,0)),0)))</f>
        <v/>
      </c>
      <c r="L212" s="23" t="str">
        <f aca="false">IF(COUNTA($A212:$J212)=0,"",$G212*($K212+IFERROR(INDEX(Settings!$C$14:$C$28,MATCH($B212,Settings!$A$14:$A$28,0)),0)))</f>
        <v/>
      </c>
      <c r="M212" s="23" t="str">
        <f aca="false">IF(COUNTA($A212:$J212)=0,"",($G212+$H212*Settings!$B$10)*IFERROR(INDEX(Settings!$D$14:$D$28,MATCH($B212,Settings!$A$14:$A$28,0)),0))</f>
        <v/>
      </c>
      <c r="N212" s="23" t="str">
        <f aca="false">IF(COUNTA($A212:$J212)=0,"",$F212*IFERROR(INDEX(Settings!$E$14:$E$28,MATCH($B212,Settings!$A$14:$A$28,0)),0))</f>
        <v/>
      </c>
      <c r="O212" s="23" t="str">
        <f aca="false">IF(COUNTA($A212:$J212)=0,"",$D212*Settings!$B$5)</f>
        <v/>
      </c>
      <c r="P212" s="23" t="str">
        <f aca="false">IF(COUNTA($A212:$J212)=0,"",$G212*Settings!$B$6+$H212*Settings!$B$7)</f>
        <v/>
      </c>
      <c r="Q212" s="23" t="str">
        <f aca="false">IF(COUNTA($A212:$J212)=0,"",$L212*Settings!$B$8)</f>
        <v/>
      </c>
      <c r="R212" s="23" t="str">
        <f aca="false">IF(COUNTA($A212:$J212)=0,"",($P212+$Q212)*Settings!$B$9)</f>
        <v/>
      </c>
      <c r="S212" s="23" t="str">
        <f aca="false">IF(COUNTA($A212:$J212)=0,"",$C212+$J212+SUM($M212:$R212))</f>
        <v/>
      </c>
      <c r="T212" s="23" t="str">
        <f aca="false">IF(COUNTA($A212:$J212)=0,"",$L212-$S212)</f>
        <v/>
      </c>
      <c r="U212" s="24" t="str">
        <f aca="false">IF(COUNTA($A212:$J212)=0,"",IF($L212=0,0,$T212/$L212))</f>
        <v/>
      </c>
      <c r="V212" s="24" t="str">
        <f aca="false">IF(COUNTA($A212:$J212)=0,"",IF($D212=0,0,$E212/$D212))</f>
        <v/>
      </c>
      <c r="W212" s="24" t="str">
        <f aca="false">IF(COUNTA($A212:$J212)=0,"",IF($F212=0,0,$G212/$F212))</f>
        <v/>
      </c>
      <c r="X212" s="24" t="str">
        <f aca="false">IF(COUNTA($A212:$J212)=0,"",IF($F212=0,0,$H212/$F212))</f>
        <v/>
      </c>
      <c r="Y212" s="25" t="str">
        <f aca="false">IF(COUNTA($A212:$J212)=0,"",IF($C212=0,0,$L212/$C212))</f>
        <v/>
      </c>
      <c r="Z212" s="23" t="str">
        <f aca="false">IF(COUNTA($A212:$J212)=0,"",IF($G212=0,0,$C212/$G212))</f>
        <v/>
      </c>
      <c r="AA212" s="23" t="str">
        <f aca="false">IF(COUNTA($A212:$J212)=0,"",IF($G212=0,0,$T212/$G212))</f>
        <v/>
      </c>
      <c r="AB212" s="9" t="str">
        <f aca="false">IF(COUNTA($A212:$J212)=0,"",IF($B212="","Pick a product",IF($E212&gt;$D212,"Confirmed &gt; received",IF($F212&gt;$E212,"Dispatched &gt; confirmed",IF($G212+$H212&gt;$F212,"Delivered + returned &gt; dispatched","OK")))))</f>
        <v/>
      </c>
    </row>
    <row r="213" customFormat="false" ht="15" hidden="false" customHeight="false" outlineLevel="0" collapsed="false">
      <c r="A213" s="20"/>
      <c r="B213" s="14"/>
      <c r="C213" s="15"/>
      <c r="D213" s="21"/>
      <c r="E213" s="21"/>
      <c r="F213" s="21"/>
      <c r="G213" s="21"/>
      <c r="H213" s="21"/>
      <c r="I213" s="15"/>
      <c r="J213" s="15"/>
      <c r="K213" s="22" t="str">
        <f aca="false">IF(COUNTA($A213:$J213)=0,"",IF($I213&lt;&gt;"",$I213,IFERROR(INDEX(Settings!$B$14:$B$28,MATCH($B213,Settings!$A$14:$A$28,0)),0)))</f>
        <v/>
      </c>
      <c r="L213" s="23" t="str">
        <f aca="false">IF(COUNTA($A213:$J213)=0,"",$G213*($K213+IFERROR(INDEX(Settings!$C$14:$C$28,MATCH($B213,Settings!$A$14:$A$28,0)),0)))</f>
        <v/>
      </c>
      <c r="M213" s="23" t="str">
        <f aca="false">IF(COUNTA($A213:$J213)=0,"",($G213+$H213*Settings!$B$10)*IFERROR(INDEX(Settings!$D$14:$D$28,MATCH($B213,Settings!$A$14:$A$28,0)),0))</f>
        <v/>
      </c>
      <c r="N213" s="23" t="str">
        <f aca="false">IF(COUNTA($A213:$J213)=0,"",$F213*IFERROR(INDEX(Settings!$E$14:$E$28,MATCH($B213,Settings!$A$14:$A$28,0)),0))</f>
        <v/>
      </c>
      <c r="O213" s="23" t="str">
        <f aca="false">IF(COUNTA($A213:$J213)=0,"",$D213*Settings!$B$5)</f>
        <v/>
      </c>
      <c r="P213" s="23" t="str">
        <f aca="false">IF(COUNTA($A213:$J213)=0,"",$G213*Settings!$B$6+$H213*Settings!$B$7)</f>
        <v/>
      </c>
      <c r="Q213" s="23" t="str">
        <f aca="false">IF(COUNTA($A213:$J213)=0,"",$L213*Settings!$B$8)</f>
        <v/>
      </c>
      <c r="R213" s="23" t="str">
        <f aca="false">IF(COUNTA($A213:$J213)=0,"",($P213+$Q213)*Settings!$B$9)</f>
        <v/>
      </c>
      <c r="S213" s="23" t="str">
        <f aca="false">IF(COUNTA($A213:$J213)=0,"",$C213+$J213+SUM($M213:$R213))</f>
        <v/>
      </c>
      <c r="T213" s="23" t="str">
        <f aca="false">IF(COUNTA($A213:$J213)=0,"",$L213-$S213)</f>
        <v/>
      </c>
      <c r="U213" s="24" t="str">
        <f aca="false">IF(COUNTA($A213:$J213)=0,"",IF($L213=0,0,$T213/$L213))</f>
        <v/>
      </c>
      <c r="V213" s="24" t="str">
        <f aca="false">IF(COUNTA($A213:$J213)=0,"",IF($D213=0,0,$E213/$D213))</f>
        <v/>
      </c>
      <c r="W213" s="24" t="str">
        <f aca="false">IF(COUNTA($A213:$J213)=0,"",IF($F213=0,0,$G213/$F213))</f>
        <v/>
      </c>
      <c r="X213" s="24" t="str">
        <f aca="false">IF(COUNTA($A213:$J213)=0,"",IF($F213=0,0,$H213/$F213))</f>
        <v/>
      </c>
      <c r="Y213" s="25" t="str">
        <f aca="false">IF(COUNTA($A213:$J213)=0,"",IF($C213=0,0,$L213/$C213))</f>
        <v/>
      </c>
      <c r="Z213" s="23" t="str">
        <f aca="false">IF(COUNTA($A213:$J213)=0,"",IF($G213=0,0,$C213/$G213))</f>
        <v/>
      </c>
      <c r="AA213" s="23" t="str">
        <f aca="false">IF(COUNTA($A213:$J213)=0,"",IF($G213=0,0,$T213/$G213))</f>
        <v/>
      </c>
      <c r="AB213" s="9" t="str">
        <f aca="false">IF(COUNTA($A213:$J213)=0,"",IF($B213="","Pick a product",IF($E213&gt;$D213,"Confirmed &gt; received",IF($F213&gt;$E213,"Dispatched &gt; confirmed",IF($G213+$H213&gt;$F213,"Delivered + returned &gt; dispatched","OK")))))</f>
        <v/>
      </c>
    </row>
    <row r="214" customFormat="false" ht="15" hidden="false" customHeight="false" outlineLevel="0" collapsed="false">
      <c r="A214" s="20"/>
      <c r="B214" s="14"/>
      <c r="C214" s="15"/>
      <c r="D214" s="21"/>
      <c r="E214" s="21"/>
      <c r="F214" s="21"/>
      <c r="G214" s="21"/>
      <c r="H214" s="21"/>
      <c r="I214" s="15"/>
      <c r="J214" s="15"/>
      <c r="K214" s="22" t="str">
        <f aca="false">IF(COUNTA($A214:$J214)=0,"",IF($I214&lt;&gt;"",$I214,IFERROR(INDEX(Settings!$B$14:$B$28,MATCH($B214,Settings!$A$14:$A$28,0)),0)))</f>
        <v/>
      </c>
      <c r="L214" s="23" t="str">
        <f aca="false">IF(COUNTA($A214:$J214)=0,"",$G214*($K214+IFERROR(INDEX(Settings!$C$14:$C$28,MATCH($B214,Settings!$A$14:$A$28,0)),0)))</f>
        <v/>
      </c>
      <c r="M214" s="23" t="str">
        <f aca="false">IF(COUNTA($A214:$J214)=0,"",($G214+$H214*Settings!$B$10)*IFERROR(INDEX(Settings!$D$14:$D$28,MATCH($B214,Settings!$A$14:$A$28,0)),0))</f>
        <v/>
      </c>
      <c r="N214" s="23" t="str">
        <f aca="false">IF(COUNTA($A214:$J214)=0,"",$F214*IFERROR(INDEX(Settings!$E$14:$E$28,MATCH($B214,Settings!$A$14:$A$28,0)),0))</f>
        <v/>
      </c>
      <c r="O214" s="23" t="str">
        <f aca="false">IF(COUNTA($A214:$J214)=0,"",$D214*Settings!$B$5)</f>
        <v/>
      </c>
      <c r="P214" s="23" t="str">
        <f aca="false">IF(COUNTA($A214:$J214)=0,"",$G214*Settings!$B$6+$H214*Settings!$B$7)</f>
        <v/>
      </c>
      <c r="Q214" s="23" t="str">
        <f aca="false">IF(COUNTA($A214:$J214)=0,"",$L214*Settings!$B$8)</f>
        <v/>
      </c>
      <c r="R214" s="23" t="str">
        <f aca="false">IF(COUNTA($A214:$J214)=0,"",($P214+$Q214)*Settings!$B$9)</f>
        <v/>
      </c>
      <c r="S214" s="23" t="str">
        <f aca="false">IF(COUNTA($A214:$J214)=0,"",$C214+$J214+SUM($M214:$R214))</f>
        <v/>
      </c>
      <c r="T214" s="23" t="str">
        <f aca="false">IF(COUNTA($A214:$J214)=0,"",$L214-$S214)</f>
        <v/>
      </c>
      <c r="U214" s="24" t="str">
        <f aca="false">IF(COUNTA($A214:$J214)=0,"",IF($L214=0,0,$T214/$L214))</f>
        <v/>
      </c>
      <c r="V214" s="24" t="str">
        <f aca="false">IF(COUNTA($A214:$J214)=0,"",IF($D214=0,0,$E214/$D214))</f>
        <v/>
      </c>
      <c r="W214" s="24" t="str">
        <f aca="false">IF(COUNTA($A214:$J214)=0,"",IF($F214=0,0,$G214/$F214))</f>
        <v/>
      </c>
      <c r="X214" s="24" t="str">
        <f aca="false">IF(COUNTA($A214:$J214)=0,"",IF($F214=0,0,$H214/$F214))</f>
        <v/>
      </c>
      <c r="Y214" s="25" t="str">
        <f aca="false">IF(COUNTA($A214:$J214)=0,"",IF($C214=0,0,$L214/$C214))</f>
        <v/>
      </c>
      <c r="Z214" s="23" t="str">
        <f aca="false">IF(COUNTA($A214:$J214)=0,"",IF($G214=0,0,$C214/$G214))</f>
        <v/>
      </c>
      <c r="AA214" s="23" t="str">
        <f aca="false">IF(COUNTA($A214:$J214)=0,"",IF($G214=0,0,$T214/$G214))</f>
        <v/>
      </c>
      <c r="AB214" s="9" t="str">
        <f aca="false">IF(COUNTA($A214:$J214)=0,"",IF($B214="","Pick a product",IF($E214&gt;$D214,"Confirmed &gt; received",IF($F214&gt;$E214,"Dispatched &gt; confirmed",IF($G214+$H214&gt;$F214,"Delivered + returned &gt; dispatched","OK")))))</f>
        <v/>
      </c>
    </row>
    <row r="215" customFormat="false" ht="15" hidden="false" customHeight="false" outlineLevel="0" collapsed="false">
      <c r="A215" s="20"/>
      <c r="B215" s="14"/>
      <c r="C215" s="15"/>
      <c r="D215" s="21"/>
      <c r="E215" s="21"/>
      <c r="F215" s="21"/>
      <c r="G215" s="21"/>
      <c r="H215" s="21"/>
      <c r="I215" s="15"/>
      <c r="J215" s="15"/>
      <c r="K215" s="22" t="str">
        <f aca="false">IF(COUNTA($A215:$J215)=0,"",IF($I215&lt;&gt;"",$I215,IFERROR(INDEX(Settings!$B$14:$B$28,MATCH($B215,Settings!$A$14:$A$28,0)),0)))</f>
        <v/>
      </c>
      <c r="L215" s="23" t="str">
        <f aca="false">IF(COUNTA($A215:$J215)=0,"",$G215*($K215+IFERROR(INDEX(Settings!$C$14:$C$28,MATCH($B215,Settings!$A$14:$A$28,0)),0)))</f>
        <v/>
      </c>
      <c r="M215" s="23" t="str">
        <f aca="false">IF(COUNTA($A215:$J215)=0,"",($G215+$H215*Settings!$B$10)*IFERROR(INDEX(Settings!$D$14:$D$28,MATCH($B215,Settings!$A$14:$A$28,0)),0))</f>
        <v/>
      </c>
      <c r="N215" s="23" t="str">
        <f aca="false">IF(COUNTA($A215:$J215)=0,"",$F215*IFERROR(INDEX(Settings!$E$14:$E$28,MATCH($B215,Settings!$A$14:$A$28,0)),0))</f>
        <v/>
      </c>
      <c r="O215" s="23" t="str">
        <f aca="false">IF(COUNTA($A215:$J215)=0,"",$D215*Settings!$B$5)</f>
        <v/>
      </c>
      <c r="P215" s="23" t="str">
        <f aca="false">IF(COUNTA($A215:$J215)=0,"",$G215*Settings!$B$6+$H215*Settings!$B$7)</f>
        <v/>
      </c>
      <c r="Q215" s="23" t="str">
        <f aca="false">IF(COUNTA($A215:$J215)=0,"",$L215*Settings!$B$8)</f>
        <v/>
      </c>
      <c r="R215" s="23" t="str">
        <f aca="false">IF(COUNTA($A215:$J215)=0,"",($P215+$Q215)*Settings!$B$9)</f>
        <v/>
      </c>
      <c r="S215" s="23" t="str">
        <f aca="false">IF(COUNTA($A215:$J215)=0,"",$C215+$J215+SUM($M215:$R215))</f>
        <v/>
      </c>
      <c r="T215" s="23" t="str">
        <f aca="false">IF(COUNTA($A215:$J215)=0,"",$L215-$S215)</f>
        <v/>
      </c>
      <c r="U215" s="24" t="str">
        <f aca="false">IF(COUNTA($A215:$J215)=0,"",IF($L215=0,0,$T215/$L215))</f>
        <v/>
      </c>
      <c r="V215" s="24" t="str">
        <f aca="false">IF(COUNTA($A215:$J215)=0,"",IF($D215=0,0,$E215/$D215))</f>
        <v/>
      </c>
      <c r="W215" s="24" t="str">
        <f aca="false">IF(COUNTA($A215:$J215)=0,"",IF($F215=0,0,$G215/$F215))</f>
        <v/>
      </c>
      <c r="X215" s="24" t="str">
        <f aca="false">IF(COUNTA($A215:$J215)=0,"",IF($F215=0,0,$H215/$F215))</f>
        <v/>
      </c>
      <c r="Y215" s="25" t="str">
        <f aca="false">IF(COUNTA($A215:$J215)=0,"",IF($C215=0,0,$L215/$C215))</f>
        <v/>
      </c>
      <c r="Z215" s="23" t="str">
        <f aca="false">IF(COUNTA($A215:$J215)=0,"",IF($G215=0,0,$C215/$G215))</f>
        <v/>
      </c>
      <c r="AA215" s="23" t="str">
        <f aca="false">IF(COUNTA($A215:$J215)=0,"",IF($G215=0,0,$T215/$G215))</f>
        <v/>
      </c>
      <c r="AB215" s="9" t="str">
        <f aca="false">IF(COUNTA($A215:$J215)=0,"",IF($B215="","Pick a product",IF($E215&gt;$D215,"Confirmed &gt; received",IF($F215&gt;$E215,"Dispatched &gt; confirmed",IF($G215+$H215&gt;$F215,"Delivered + returned &gt; dispatched","OK")))))</f>
        <v/>
      </c>
    </row>
    <row r="216" customFormat="false" ht="15" hidden="false" customHeight="false" outlineLevel="0" collapsed="false">
      <c r="A216" s="20"/>
      <c r="B216" s="14"/>
      <c r="C216" s="15"/>
      <c r="D216" s="21"/>
      <c r="E216" s="21"/>
      <c r="F216" s="21"/>
      <c r="G216" s="21"/>
      <c r="H216" s="21"/>
      <c r="I216" s="15"/>
      <c r="J216" s="15"/>
      <c r="K216" s="22" t="str">
        <f aca="false">IF(COUNTA($A216:$J216)=0,"",IF($I216&lt;&gt;"",$I216,IFERROR(INDEX(Settings!$B$14:$B$28,MATCH($B216,Settings!$A$14:$A$28,0)),0)))</f>
        <v/>
      </c>
      <c r="L216" s="23" t="str">
        <f aca="false">IF(COUNTA($A216:$J216)=0,"",$G216*($K216+IFERROR(INDEX(Settings!$C$14:$C$28,MATCH($B216,Settings!$A$14:$A$28,0)),0)))</f>
        <v/>
      </c>
      <c r="M216" s="23" t="str">
        <f aca="false">IF(COUNTA($A216:$J216)=0,"",($G216+$H216*Settings!$B$10)*IFERROR(INDEX(Settings!$D$14:$D$28,MATCH($B216,Settings!$A$14:$A$28,0)),0))</f>
        <v/>
      </c>
      <c r="N216" s="23" t="str">
        <f aca="false">IF(COUNTA($A216:$J216)=0,"",$F216*IFERROR(INDEX(Settings!$E$14:$E$28,MATCH($B216,Settings!$A$14:$A$28,0)),0))</f>
        <v/>
      </c>
      <c r="O216" s="23" t="str">
        <f aca="false">IF(COUNTA($A216:$J216)=0,"",$D216*Settings!$B$5)</f>
        <v/>
      </c>
      <c r="P216" s="23" t="str">
        <f aca="false">IF(COUNTA($A216:$J216)=0,"",$G216*Settings!$B$6+$H216*Settings!$B$7)</f>
        <v/>
      </c>
      <c r="Q216" s="23" t="str">
        <f aca="false">IF(COUNTA($A216:$J216)=0,"",$L216*Settings!$B$8)</f>
        <v/>
      </c>
      <c r="R216" s="23" t="str">
        <f aca="false">IF(COUNTA($A216:$J216)=0,"",($P216+$Q216)*Settings!$B$9)</f>
        <v/>
      </c>
      <c r="S216" s="23" t="str">
        <f aca="false">IF(COUNTA($A216:$J216)=0,"",$C216+$J216+SUM($M216:$R216))</f>
        <v/>
      </c>
      <c r="T216" s="23" t="str">
        <f aca="false">IF(COUNTA($A216:$J216)=0,"",$L216-$S216)</f>
        <v/>
      </c>
      <c r="U216" s="24" t="str">
        <f aca="false">IF(COUNTA($A216:$J216)=0,"",IF($L216=0,0,$T216/$L216))</f>
        <v/>
      </c>
      <c r="V216" s="24" t="str">
        <f aca="false">IF(COUNTA($A216:$J216)=0,"",IF($D216=0,0,$E216/$D216))</f>
        <v/>
      </c>
      <c r="W216" s="24" t="str">
        <f aca="false">IF(COUNTA($A216:$J216)=0,"",IF($F216=0,0,$G216/$F216))</f>
        <v/>
      </c>
      <c r="X216" s="24" t="str">
        <f aca="false">IF(COUNTA($A216:$J216)=0,"",IF($F216=0,0,$H216/$F216))</f>
        <v/>
      </c>
      <c r="Y216" s="25" t="str">
        <f aca="false">IF(COUNTA($A216:$J216)=0,"",IF($C216=0,0,$L216/$C216))</f>
        <v/>
      </c>
      <c r="Z216" s="23" t="str">
        <f aca="false">IF(COUNTA($A216:$J216)=0,"",IF($G216=0,0,$C216/$G216))</f>
        <v/>
      </c>
      <c r="AA216" s="23" t="str">
        <f aca="false">IF(COUNTA($A216:$J216)=0,"",IF($G216=0,0,$T216/$G216))</f>
        <v/>
      </c>
      <c r="AB216" s="9" t="str">
        <f aca="false">IF(COUNTA($A216:$J216)=0,"",IF($B216="","Pick a product",IF($E216&gt;$D216,"Confirmed &gt; received",IF($F216&gt;$E216,"Dispatched &gt; confirmed",IF($G216+$H216&gt;$F216,"Delivered + returned &gt; dispatched","OK")))))</f>
        <v/>
      </c>
    </row>
    <row r="217" customFormat="false" ht="15" hidden="false" customHeight="false" outlineLevel="0" collapsed="false">
      <c r="A217" s="20"/>
      <c r="B217" s="14"/>
      <c r="C217" s="15"/>
      <c r="D217" s="21"/>
      <c r="E217" s="21"/>
      <c r="F217" s="21"/>
      <c r="G217" s="21"/>
      <c r="H217" s="21"/>
      <c r="I217" s="15"/>
      <c r="J217" s="15"/>
      <c r="K217" s="22" t="str">
        <f aca="false">IF(COUNTA($A217:$J217)=0,"",IF($I217&lt;&gt;"",$I217,IFERROR(INDEX(Settings!$B$14:$B$28,MATCH($B217,Settings!$A$14:$A$28,0)),0)))</f>
        <v/>
      </c>
      <c r="L217" s="23" t="str">
        <f aca="false">IF(COUNTA($A217:$J217)=0,"",$G217*($K217+IFERROR(INDEX(Settings!$C$14:$C$28,MATCH($B217,Settings!$A$14:$A$28,0)),0)))</f>
        <v/>
      </c>
      <c r="M217" s="23" t="str">
        <f aca="false">IF(COUNTA($A217:$J217)=0,"",($G217+$H217*Settings!$B$10)*IFERROR(INDEX(Settings!$D$14:$D$28,MATCH($B217,Settings!$A$14:$A$28,0)),0))</f>
        <v/>
      </c>
      <c r="N217" s="23" t="str">
        <f aca="false">IF(COUNTA($A217:$J217)=0,"",$F217*IFERROR(INDEX(Settings!$E$14:$E$28,MATCH($B217,Settings!$A$14:$A$28,0)),0))</f>
        <v/>
      </c>
      <c r="O217" s="23" t="str">
        <f aca="false">IF(COUNTA($A217:$J217)=0,"",$D217*Settings!$B$5)</f>
        <v/>
      </c>
      <c r="P217" s="23" t="str">
        <f aca="false">IF(COUNTA($A217:$J217)=0,"",$G217*Settings!$B$6+$H217*Settings!$B$7)</f>
        <v/>
      </c>
      <c r="Q217" s="23" t="str">
        <f aca="false">IF(COUNTA($A217:$J217)=0,"",$L217*Settings!$B$8)</f>
        <v/>
      </c>
      <c r="R217" s="23" t="str">
        <f aca="false">IF(COUNTA($A217:$J217)=0,"",($P217+$Q217)*Settings!$B$9)</f>
        <v/>
      </c>
      <c r="S217" s="23" t="str">
        <f aca="false">IF(COUNTA($A217:$J217)=0,"",$C217+$J217+SUM($M217:$R217))</f>
        <v/>
      </c>
      <c r="T217" s="23" t="str">
        <f aca="false">IF(COUNTA($A217:$J217)=0,"",$L217-$S217)</f>
        <v/>
      </c>
      <c r="U217" s="24" t="str">
        <f aca="false">IF(COUNTA($A217:$J217)=0,"",IF($L217=0,0,$T217/$L217))</f>
        <v/>
      </c>
      <c r="V217" s="24" t="str">
        <f aca="false">IF(COUNTA($A217:$J217)=0,"",IF($D217=0,0,$E217/$D217))</f>
        <v/>
      </c>
      <c r="W217" s="24" t="str">
        <f aca="false">IF(COUNTA($A217:$J217)=0,"",IF($F217=0,0,$G217/$F217))</f>
        <v/>
      </c>
      <c r="X217" s="24" t="str">
        <f aca="false">IF(COUNTA($A217:$J217)=0,"",IF($F217=0,0,$H217/$F217))</f>
        <v/>
      </c>
      <c r="Y217" s="25" t="str">
        <f aca="false">IF(COUNTA($A217:$J217)=0,"",IF($C217=0,0,$L217/$C217))</f>
        <v/>
      </c>
      <c r="Z217" s="23" t="str">
        <f aca="false">IF(COUNTA($A217:$J217)=0,"",IF($G217=0,0,$C217/$G217))</f>
        <v/>
      </c>
      <c r="AA217" s="23" t="str">
        <f aca="false">IF(COUNTA($A217:$J217)=0,"",IF($G217=0,0,$T217/$G217))</f>
        <v/>
      </c>
      <c r="AB217" s="9" t="str">
        <f aca="false">IF(COUNTA($A217:$J217)=0,"",IF($B217="","Pick a product",IF($E217&gt;$D217,"Confirmed &gt; received",IF($F217&gt;$E217,"Dispatched &gt; confirmed",IF($G217+$H217&gt;$F217,"Delivered + returned &gt; dispatched","OK")))))</f>
        <v/>
      </c>
    </row>
    <row r="218" customFormat="false" ht="15" hidden="false" customHeight="false" outlineLevel="0" collapsed="false">
      <c r="A218" s="20"/>
      <c r="B218" s="14"/>
      <c r="C218" s="15"/>
      <c r="D218" s="21"/>
      <c r="E218" s="21"/>
      <c r="F218" s="21"/>
      <c r="G218" s="21"/>
      <c r="H218" s="21"/>
      <c r="I218" s="15"/>
      <c r="J218" s="15"/>
      <c r="K218" s="22" t="str">
        <f aca="false">IF(COUNTA($A218:$J218)=0,"",IF($I218&lt;&gt;"",$I218,IFERROR(INDEX(Settings!$B$14:$B$28,MATCH($B218,Settings!$A$14:$A$28,0)),0)))</f>
        <v/>
      </c>
      <c r="L218" s="23" t="str">
        <f aca="false">IF(COUNTA($A218:$J218)=0,"",$G218*($K218+IFERROR(INDEX(Settings!$C$14:$C$28,MATCH($B218,Settings!$A$14:$A$28,0)),0)))</f>
        <v/>
      </c>
      <c r="M218" s="23" t="str">
        <f aca="false">IF(COUNTA($A218:$J218)=0,"",($G218+$H218*Settings!$B$10)*IFERROR(INDEX(Settings!$D$14:$D$28,MATCH($B218,Settings!$A$14:$A$28,0)),0))</f>
        <v/>
      </c>
      <c r="N218" s="23" t="str">
        <f aca="false">IF(COUNTA($A218:$J218)=0,"",$F218*IFERROR(INDEX(Settings!$E$14:$E$28,MATCH($B218,Settings!$A$14:$A$28,0)),0))</f>
        <v/>
      </c>
      <c r="O218" s="23" t="str">
        <f aca="false">IF(COUNTA($A218:$J218)=0,"",$D218*Settings!$B$5)</f>
        <v/>
      </c>
      <c r="P218" s="23" t="str">
        <f aca="false">IF(COUNTA($A218:$J218)=0,"",$G218*Settings!$B$6+$H218*Settings!$B$7)</f>
        <v/>
      </c>
      <c r="Q218" s="23" t="str">
        <f aca="false">IF(COUNTA($A218:$J218)=0,"",$L218*Settings!$B$8)</f>
        <v/>
      </c>
      <c r="R218" s="23" t="str">
        <f aca="false">IF(COUNTA($A218:$J218)=0,"",($P218+$Q218)*Settings!$B$9)</f>
        <v/>
      </c>
      <c r="S218" s="23" t="str">
        <f aca="false">IF(COUNTA($A218:$J218)=0,"",$C218+$J218+SUM($M218:$R218))</f>
        <v/>
      </c>
      <c r="T218" s="23" t="str">
        <f aca="false">IF(COUNTA($A218:$J218)=0,"",$L218-$S218)</f>
        <v/>
      </c>
      <c r="U218" s="24" t="str">
        <f aca="false">IF(COUNTA($A218:$J218)=0,"",IF($L218=0,0,$T218/$L218))</f>
        <v/>
      </c>
      <c r="V218" s="24" t="str">
        <f aca="false">IF(COUNTA($A218:$J218)=0,"",IF($D218=0,0,$E218/$D218))</f>
        <v/>
      </c>
      <c r="W218" s="24" t="str">
        <f aca="false">IF(COUNTA($A218:$J218)=0,"",IF($F218=0,0,$G218/$F218))</f>
        <v/>
      </c>
      <c r="X218" s="24" t="str">
        <f aca="false">IF(COUNTA($A218:$J218)=0,"",IF($F218=0,0,$H218/$F218))</f>
        <v/>
      </c>
      <c r="Y218" s="25" t="str">
        <f aca="false">IF(COUNTA($A218:$J218)=0,"",IF($C218=0,0,$L218/$C218))</f>
        <v/>
      </c>
      <c r="Z218" s="23" t="str">
        <f aca="false">IF(COUNTA($A218:$J218)=0,"",IF($G218=0,0,$C218/$G218))</f>
        <v/>
      </c>
      <c r="AA218" s="23" t="str">
        <f aca="false">IF(COUNTA($A218:$J218)=0,"",IF($G218=0,0,$T218/$G218))</f>
        <v/>
      </c>
      <c r="AB218" s="9" t="str">
        <f aca="false">IF(COUNTA($A218:$J218)=0,"",IF($B218="","Pick a product",IF($E218&gt;$D218,"Confirmed &gt; received",IF($F218&gt;$E218,"Dispatched &gt; confirmed",IF($G218+$H218&gt;$F218,"Delivered + returned &gt; dispatched","OK")))))</f>
        <v/>
      </c>
    </row>
    <row r="219" customFormat="false" ht="15" hidden="false" customHeight="false" outlineLevel="0" collapsed="false">
      <c r="A219" s="20"/>
      <c r="B219" s="14"/>
      <c r="C219" s="15"/>
      <c r="D219" s="21"/>
      <c r="E219" s="21"/>
      <c r="F219" s="21"/>
      <c r="G219" s="21"/>
      <c r="H219" s="21"/>
      <c r="I219" s="15"/>
      <c r="J219" s="15"/>
      <c r="K219" s="22" t="str">
        <f aca="false">IF(COUNTA($A219:$J219)=0,"",IF($I219&lt;&gt;"",$I219,IFERROR(INDEX(Settings!$B$14:$B$28,MATCH($B219,Settings!$A$14:$A$28,0)),0)))</f>
        <v/>
      </c>
      <c r="L219" s="23" t="str">
        <f aca="false">IF(COUNTA($A219:$J219)=0,"",$G219*($K219+IFERROR(INDEX(Settings!$C$14:$C$28,MATCH($B219,Settings!$A$14:$A$28,0)),0)))</f>
        <v/>
      </c>
      <c r="M219" s="23" t="str">
        <f aca="false">IF(COUNTA($A219:$J219)=0,"",($G219+$H219*Settings!$B$10)*IFERROR(INDEX(Settings!$D$14:$D$28,MATCH($B219,Settings!$A$14:$A$28,0)),0))</f>
        <v/>
      </c>
      <c r="N219" s="23" t="str">
        <f aca="false">IF(COUNTA($A219:$J219)=0,"",$F219*IFERROR(INDEX(Settings!$E$14:$E$28,MATCH($B219,Settings!$A$14:$A$28,0)),0))</f>
        <v/>
      </c>
      <c r="O219" s="23" t="str">
        <f aca="false">IF(COUNTA($A219:$J219)=0,"",$D219*Settings!$B$5)</f>
        <v/>
      </c>
      <c r="P219" s="23" t="str">
        <f aca="false">IF(COUNTA($A219:$J219)=0,"",$G219*Settings!$B$6+$H219*Settings!$B$7)</f>
        <v/>
      </c>
      <c r="Q219" s="23" t="str">
        <f aca="false">IF(COUNTA($A219:$J219)=0,"",$L219*Settings!$B$8)</f>
        <v/>
      </c>
      <c r="R219" s="23" t="str">
        <f aca="false">IF(COUNTA($A219:$J219)=0,"",($P219+$Q219)*Settings!$B$9)</f>
        <v/>
      </c>
      <c r="S219" s="23" t="str">
        <f aca="false">IF(COUNTA($A219:$J219)=0,"",$C219+$J219+SUM($M219:$R219))</f>
        <v/>
      </c>
      <c r="T219" s="23" t="str">
        <f aca="false">IF(COUNTA($A219:$J219)=0,"",$L219-$S219)</f>
        <v/>
      </c>
      <c r="U219" s="24" t="str">
        <f aca="false">IF(COUNTA($A219:$J219)=0,"",IF($L219=0,0,$T219/$L219))</f>
        <v/>
      </c>
      <c r="V219" s="24" t="str">
        <f aca="false">IF(COUNTA($A219:$J219)=0,"",IF($D219=0,0,$E219/$D219))</f>
        <v/>
      </c>
      <c r="W219" s="24" t="str">
        <f aca="false">IF(COUNTA($A219:$J219)=0,"",IF($F219=0,0,$G219/$F219))</f>
        <v/>
      </c>
      <c r="X219" s="24" t="str">
        <f aca="false">IF(COUNTA($A219:$J219)=0,"",IF($F219=0,0,$H219/$F219))</f>
        <v/>
      </c>
      <c r="Y219" s="25" t="str">
        <f aca="false">IF(COUNTA($A219:$J219)=0,"",IF($C219=0,0,$L219/$C219))</f>
        <v/>
      </c>
      <c r="Z219" s="23" t="str">
        <f aca="false">IF(COUNTA($A219:$J219)=0,"",IF($G219=0,0,$C219/$G219))</f>
        <v/>
      </c>
      <c r="AA219" s="23" t="str">
        <f aca="false">IF(COUNTA($A219:$J219)=0,"",IF($G219=0,0,$T219/$G219))</f>
        <v/>
      </c>
      <c r="AB219" s="9" t="str">
        <f aca="false">IF(COUNTA($A219:$J219)=0,"",IF($B219="","Pick a product",IF($E219&gt;$D219,"Confirmed &gt; received",IF($F219&gt;$E219,"Dispatched &gt; confirmed",IF($G219+$H219&gt;$F219,"Delivered + returned &gt; dispatched","OK")))))</f>
        <v/>
      </c>
    </row>
    <row r="220" customFormat="false" ht="15" hidden="false" customHeight="false" outlineLevel="0" collapsed="false">
      <c r="A220" s="20"/>
      <c r="B220" s="14"/>
      <c r="C220" s="15"/>
      <c r="D220" s="21"/>
      <c r="E220" s="21"/>
      <c r="F220" s="21"/>
      <c r="G220" s="21"/>
      <c r="H220" s="21"/>
      <c r="I220" s="15"/>
      <c r="J220" s="15"/>
      <c r="K220" s="22" t="str">
        <f aca="false">IF(COUNTA($A220:$J220)=0,"",IF($I220&lt;&gt;"",$I220,IFERROR(INDEX(Settings!$B$14:$B$28,MATCH($B220,Settings!$A$14:$A$28,0)),0)))</f>
        <v/>
      </c>
      <c r="L220" s="23" t="str">
        <f aca="false">IF(COUNTA($A220:$J220)=0,"",$G220*($K220+IFERROR(INDEX(Settings!$C$14:$C$28,MATCH($B220,Settings!$A$14:$A$28,0)),0)))</f>
        <v/>
      </c>
      <c r="M220" s="23" t="str">
        <f aca="false">IF(COUNTA($A220:$J220)=0,"",($G220+$H220*Settings!$B$10)*IFERROR(INDEX(Settings!$D$14:$D$28,MATCH($B220,Settings!$A$14:$A$28,0)),0))</f>
        <v/>
      </c>
      <c r="N220" s="23" t="str">
        <f aca="false">IF(COUNTA($A220:$J220)=0,"",$F220*IFERROR(INDEX(Settings!$E$14:$E$28,MATCH($B220,Settings!$A$14:$A$28,0)),0))</f>
        <v/>
      </c>
      <c r="O220" s="23" t="str">
        <f aca="false">IF(COUNTA($A220:$J220)=0,"",$D220*Settings!$B$5)</f>
        <v/>
      </c>
      <c r="P220" s="23" t="str">
        <f aca="false">IF(COUNTA($A220:$J220)=0,"",$G220*Settings!$B$6+$H220*Settings!$B$7)</f>
        <v/>
      </c>
      <c r="Q220" s="23" t="str">
        <f aca="false">IF(COUNTA($A220:$J220)=0,"",$L220*Settings!$B$8)</f>
        <v/>
      </c>
      <c r="R220" s="23" t="str">
        <f aca="false">IF(COUNTA($A220:$J220)=0,"",($P220+$Q220)*Settings!$B$9)</f>
        <v/>
      </c>
      <c r="S220" s="23" t="str">
        <f aca="false">IF(COUNTA($A220:$J220)=0,"",$C220+$J220+SUM($M220:$R220))</f>
        <v/>
      </c>
      <c r="T220" s="23" t="str">
        <f aca="false">IF(COUNTA($A220:$J220)=0,"",$L220-$S220)</f>
        <v/>
      </c>
      <c r="U220" s="24" t="str">
        <f aca="false">IF(COUNTA($A220:$J220)=0,"",IF($L220=0,0,$T220/$L220))</f>
        <v/>
      </c>
      <c r="V220" s="24" t="str">
        <f aca="false">IF(COUNTA($A220:$J220)=0,"",IF($D220=0,0,$E220/$D220))</f>
        <v/>
      </c>
      <c r="W220" s="24" t="str">
        <f aca="false">IF(COUNTA($A220:$J220)=0,"",IF($F220=0,0,$G220/$F220))</f>
        <v/>
      </c>
      <c r="X220" s="24" t="str">
        <f aca="false">IF(COUNTA($A220:$J220)=0,"",IF($F220=0,0,$H220/$F220))</f>
        <v/>
      </c>
      <c r="Y220" s="25" t="str">
        <f aca="false">IF(COUNTA($A220:$J220)=0,"",IF($C220=0,0,$L220/$C220))</f>
        <v/>
      </c>
      <c r="Z220" s="23" t="str">
        <f aca="false">IF(COUNTA($A220:$J220)=0,"",IF($G220=0,0,$C220/$G220))</f>
        <v/>
      </c>
      <c r="AA220" s="23" t="str">
        <f aca="false">IF(COUNTA($A220:$J220)=0,"",IF($G220=0,0,$T220/$G220))</f>
        <v/>
      </c>
      <c r="AB220" s="9" t="str">
        <f aca="false">IF(COUNTA($A220:$J220)=0,"",IF($B220="","Pick a product",IF($E220&gt;$D220,"Confirmed &gt; received",IF($F220&gt;$E220,"Dispatched &gt; confirmed",IF($G220+$H220&gt;$F220,"Delivered + returned &gt; dispatched","OK")))))</f>
        <v/>
      </c>
    </row>
    <row r="221" customFormat="false" ht="15" hidden="false" customHeight="false" outlineLevel="0" collapsed="false">
      <c r="A221" s="20"/>
      <c r="B221" s="14"/>
      <c r="C221" s="15"/>
      <c r="D221" s="21"/>
      <c r="E221" s="21"/>
      <c r="F221" s="21"/>
      <c r="G221" s="21"/>
      <c r="H221" s="21"/>
      <c r="I221" s="15"/>
      <c r="J221" s="15"/>
      <c r="K221" s="22" t="str">
        <f aca="false">IF(COUNTA($A221:$J221)=0,"",IF($I221&lt;&gt;"",$I221,IFERROR(INDEX(Settings!$B$14:$B$28,MATCH($B221,Settings!$A$14:$A$28,0)),0)))</f>
        <v/>
      </c>
      <c r="L221" s="23" t="str">
        <f aca="false">IF(COUNTA($A221:$J221)=0,"",$G221*($K221+IFERROR(INDEX(Settings!$C$14:$C$28,MATCH($B221,Settings!$A$14:$A$28,0)),0)))</f>
        <v/>
      </c>
      <c r="M221" s="23" t="str">
        <f aca="false">IF(COUNTA($A221:$J221)=0,"",($G221+$H221*Settings!$B$10)*IFERROR(INDEX(Settings!$D$14:$D$28,MATCH($B221,Settings!$A$14:$A$28,0)),0))</f>
        <v/>
      </c>
      <c r="N221" s="23" t="str">
        <f aca="false">IF(COUNTA($A221:$J221)=0,"",$F221*IFERROR(INDEX(Settings!$E$14:$E$28,MATCH($B221,Settings!$A$14:$A$28,0)),0))</f>
        <v/>
      </c>
      <c r="O221" s="23" t="str">
        <f aca="false">IF(COUNTA($A221:$J221)=0,"",$D221*Settings!$B$5)</f>
        <v/>
      </c>
      <c r="P221" s="23" t="str">
        <f aca="false">IF(COUNTA($A221:$J221)=0,"",$G221*Settings!$B$6+$H221*Settings!$B$7)</f>
        <v/>
      </c>
      <c r="Q221" s="23" t="str">
        <f aca="false">IF(COUNTA($A221:$J221)=0,"",$L221*Settings!$B$8)</f>
        <v/>
      </c>
      <c r="R221" s="23" t="str">
        <f aca="false">IF(COUNTA($A221:$J221)=0,"",($P221+$Q221)*Settings!$B$9)</f>
        <v/>
      </c>
      <c r="S221" s="23" t="str">
        <f aca="false">IF(COUNTA($A221:$J221)=0,"",$C221+$J221+SUM($M221:$R221))</f>
        <v/>
      </c>
      <c r="T221" s="23" t="str">
        <f aca="false">IF(COUNTA($A221:$J221)=0,"",$L221-$S221)</f>
        <v/>
      </c>
      <c r="U221" s="24" t="str">
        <f aca="false">IF(COUNTA($A221:$J221)=0,"",IF($L221=0,0,$T221/$L221))</f>
        <v/>
      </c>
      <c r="V221" s="24" t="str">
        <f aca="false">IF(COUNTA($A221:$J221)=0,"",IF($D221=0,0,$E221/$D221))</f>
        <v/>
      </c>
      <c r="W221" s="24" t="str">
        <f aca="false">IF(COUNTA($A221:$J221)=0,"",IF($F221=0,0,$G221/$F221))</f>
        <v/>
      </c>
      <c r="X221" s="24" t="str">
        <f aca="false">IF(COUNTA($A221:$J221)=0,"",IF($F221=0,0,$H221/$F221))</f>
        <v/>
      </c>
      <c r="Y221" s="25" t="str">
        <f aca="false">IF(COUNTA($A221:$J221)=0,"",IF($C221=0,0,$L221/$C221))</f>
        <v/>
      </c>
      <c r="Z221" s="23" t="str">
        <f aca="false">IF(COUNTA($A221:$J221)=0,"",IF($G221=0,0,$C221/$G221))</f>
        <v/>
      </c>
      <c r="AA221" s="23" t="str">
        <f aca="false">IF(COUNTA($A221:$J221)=0,"",IF($G221=0,0,$T221/$G221))</f>
        <v/>
      </c>
      <c r="AB221" s="9" t="str">
        <f aca="false">IF(COUNTA($A221:$J221)=0,"",IF($B221="","Pick a product",IF($E221&gt;$D221,"Confirmed &gt; received",IF($F221&gt;$E221,"Dispatched &gt; confirmed",IF($G221+$H221&gt;$F221,"Delivered + returned &gt; dispatched","OK")))))</f>
        <v/>
      </c>
    </row>
    <row r="222" customFormat="false" ht="15" hidden="false" customHeight="false" outlineLevel="0" collapsed="false">
      <c r="A222" s="20"/>
      <c r="B222" s="14"/>
      <c r="C222" s="15"/>
      <c r="D222" s="21"/>
      <c r="E222" s="21"/>
      <c r="F222" s="21"/>
      <c r="G222" s="21"/>
      <c r="H222" s="21"/>
      <c r="I222" s="15"/>
      <c r="J222" s="15"/>
      <c r="K222" s="22" t="str">
        <f aca="false">IF(COUNTA($A222:$J222)=0,"",IF($I222&lt;&gt;"",$I222,IFERROR(INDEX(Settings!$B$14:$B$28,MATCH($B222,Settings!$A$14:$A$28,0)),0)))</f>
        <v/>
      </c>
      <c r="L222" s="23" t="str">
        <f aca="false">IF(COUNTA($A222:$J222)=0,"",$G222*($K222+IFERROR(INDEX(Settings!$C$14:$C$28,MATCH($B222,Settings!$A$14:$A$28,0)),0)))</f>
        <v/>
      </c>
      <c r="M222" s="23" t="str">
        <f aca="false">IF(COUNTA($A222:$J222)=0,"",($G222+$H222*Settings!$B$10)*IFERROR(INDEX(Settings!$D$14:$D$28,MATCH($B222,Settings!$A$14:$A$28,0)),0))</f>
        <v/>
      </c>
      <c r="N222" s="23" t="str">
        <f aca="false">IF(COUNTA($A222:$J222)=0,"",$F222*IFERROR(INDEX(Settings!$E$14:$E$28,MATCH($B222,Settings!$A$14:$A$28,0)),0))</f>
        <v/>
      </c>
      <c r="O222" s="23" t="str">
        <f aca="false">IF(COUNTA($A222:$J222)=0,"",$D222*Settings!$B$5)</f>
        <v/>
      </c>
      <c r="P222" s="23" t="str">
        <f aca="false">IF(COUNTA($A222:$J222)=0,"",$G222*Settings!$B$6+$H222*Settings!$B$7)</f>
        <v/>
      </c>
      <c r="Q222" s="23" t="str">
        <f aca="false">IF(COUNTA($A222:$J222)=0,"",$L222*Settings!$B$8)</f>
        <v/>
      </c>
      <c r="R222" s="23" t="str">
        <f aca="false">IF(COUNTA($A222:$J222)=0,"",($P222+$Q222)*Settings!$B$9)</f>
        <v/>
      </c>
      <c r="S222" s="23" t="str">
        <f aca="false">IF(COUNTA($A222:$J222)=0,"",$C222+$J222+SUM($M222:$R222))</f>
        <v/>
      </c>
      <c r="T222" s="23" t="str">
        <f aca="false">IF(COUNTA($A222:$J222)=0,"",$L222-$S222)</f>
        <v/>
      </c>
      <c r="U222" s="24" t="str">
        <f aca="false">IF(COUNTA($A222:$J222)=0,"",IF($L222=0,0,$T222/$L222))</f>
        <v/>
      </c>
      <c r="V222" s="24" t="str">
        <f aca="false">IF(COUNTA($A222:$J222)=0,"",IF($D222=0,0,$E222/$D222))</f>
        <v/>
      </c>
      <c r="W222" s="24" t="str">
        <f aca="false">IF(COUNTA($A222:$J222)=0,"",IF($F222=0,0,$G222/$F222))</f>
        <v/>
      </c>
      <c r="X222" s="24" t="str">
        <f aca="false">IF(COUNTA($A222:$J222)=0,"",IF($F222=0,0,$H222/$F222))</f>
        <v/>
      </c>
      <c r="Y222" s="25" t="str">
        <f aca="false">IF(COUNTA($A222:$J222)=0,"",IF($C222=0,0,$L222/$C222))</f>
        <v/>
      </c>
      <c r="Z222" s="23" t="str">
        <f aca="false">IF(COUNTA($A222:$J222)=0,"",IF($G222=0,0,$C222/$G222))</f>
        <v/>
      </c>
      <c r="AA222" s="23" t="str">
        <f aca="false">IF(COUNTA($A222:$J222)=0,"",IF($G222=0,0,$T222/$G222))</f>
        <v/>
      </c>
      <c r="AB222" s="9" t="str">
        <f aca="false">IF(COUNTA($A222:$J222)=0,"",IF($B222="","Pick a product",IF($E222&gt;$D222,"Confirmed &gt; received",IF($F222&gt;$E222,"Dispatched &gt; confirmed",IF($G222+$H222&gt;$F222,"Delivered + returned &gt; dispatched","OK")))))</f>
        <v/>
      </c>
    </row>
    <row r="223" customFormat="false" ht="15" hidden="false" customHeight="false" outlineLevel="0" collapsed="false">
      <c r="A223" s="20"/>
      <c r="B223" s="14"/>
      <c r="C223" s="15"/>
      <c r="D223" s="21"/>
      <c r="E223" s="21"/>
      <c r="F223" s="21"/>
      <c r="G223" s="21"/>
      <c r="H223" s="21"/>
      <c r="I223" s="15"/>
      <c r="J223" s="15"/>
      <c r="K223" s="22" t="str">
        <f aca="false">IF(COUNTA($A223:$J223)=0,"",IF($I223&lt;&gt;"",$I223,IFERROR(INDEX(Settings!$B$14:$B$28,MATCH($B223,Settings!$A$14:$A$28,0)),0)))</f>
        <v/>
      </c>
      <c r="L223" s="23" t="str">
        <f aca="false">IF(COUNTA($A223:$J223)=0,"",$G223*($K223+IFERROR(INDEX(Settings!$C$14:$C$28,MATCH($B223,Settings!$A$14:$A$28,0)),0)))</f>
        <v/>
      </c>
      <c r="M223" s="23" t="str">
        <f aca="false">IF(COUNTA($A223:$J223)=0,"",($G223+$H223*Settings!$B$10)*IFERROR(INDEX(Settings!$D$14:$D$28,MATCH($B223,Settings!$A$14:$A$28,0)),0))</f>
        <v/>
      </c>
      <c r="N223" s="23" t="str">
        <f aca="false">IF(COUNTA($A223:$J223)=0,"",$F223*IFERROR(INDEX(Settings!$E$14:$E$28,MATCH($B223,Settings!$A$14:$A$28,0)),0))</f>
        <v/>
      </c>
      <c r="O223" s="23" t="str">
        <f aca="false">IF(COUNTA($A223:$J223)=0,"",$D223*Settings!$B$5)</f>
        <v/>
      </c>
      <c r="P223" s="23" t="str">
        <f aca="false">IF(COUNTA($A223:$J223)=0,"",$G223*Settings!$B$6+$H223*Settings!$B$7)</f>
        <v/>
      </c>
      <c r="Q223" s="23" t="str">
        <f aca="false">IF(COUNTA($A223:$J223)=0,"",$L223*Settings!$B$8)</f>
        <v/>
      </c>
      <c r="R223" s="23" t="str">
        <f aca="false">IF(COUNTA($A223:$J223)=0,"",($P223+$Q223)*Settings!$B$9)</f>
        <v/>
      </c>
      <c r="S223" s="23" t="str">
        <f aca="false">IF(COUNTA($A223:$J223)=0,"",$C223+$J223+SUM($M223:$R223))</f>
        <v/>
      </c>
      <c r="T223" s="23" t="str">
        <f aca="false">IF(COUNTA($A223:$J223)=0,"",$L223-$S223)</f>
        <v/>
      </c>
      <c r="U223" s="24" t="str">
        <f aca="false">IF(COUNTA($A223:$J223)=0,"",IF($L223=0,0,$T223/$L223))</f>
        <v/>
      </c>
      <c r="V223" s="24" t="str">
        <f aca="false">IF(COUNTA($A223:$J223)=0,"",IF($D223=0,0,$E223/$D223))</f>
        <v/>
      </c>
      <c r="W223" s="24" t="str">
        <f aca="false">IF(COUNTA($A223:$J223)=0,"",IF($F223=0,0,$G223/$F223))</f>
        <v/>
      </c>
      <c r="X223" s="24" t="str">
        <f aca="false">IF(COUNTA($A223:$J223)=0,"",IF($F223=0,0,$H223/$F223))</f>
        <v/>
      </c>
      <c r="Y223" s="25" t="str">
        <f aca="false">IF(COUNTA($A223:$J223)=0,"",IF($C223=0,0,$L223/$C223))</f>
        <v/>
      </c>
      <c r="Z223" s="23" t="str">
        <f aca="false">IF(COUNTA($A223:$J223)=0,"",IF($G223=0,0,$C223/$G223))</f>
        <v/>
      </c>
      <c r="AA223" s="23" t="str">
        <f aca="false">IF(COUNTA($A223:$J223)=0,"",IF($G223=0,0,$T223/$G223))</f>
        <v/>
      </c>
      <c r="AB223" s="9" t="str">
        <f aca="false">IF(COUNTA($A223:$J223)=0,"",IF($B223="","Pick a product",IF($E223&gt;$D223,"Confirmed &gt; received",IF($F223&gt;$E223,"Dispatched &gt; confirmed",IF($G223+$H223&gt;$F223,"Delivered + returned &gt; dispatched","OK")))))</f>
        <v/>
      </c>
    </row>
    <row r="224" customFormat="false" ht="15" hidden="false" customHeight="false" outlineLevel="0" collapsed="false">
      <c r="A224" s="20"/>
      <c r="B224" s="14"/>
      <c r="C224" s="15"/>
      <c r="D224" s="21"/>
      <c r="E224" s="21"/>
      <c r="F224" s="21"/>
      <c r="G224" s="21"/>
      <c r="H224" s="21"/>
      <c r="I224" s="15"/>
      <c r="J224" s="15"/>
      <c r="K224" s="22" t="str">
        <f aca="false">IF(COUNTA($A224:$J224)=0,"",IF($I224&lt;&gt;"",$I224,IFERROR(INDEX(Settings!$B$14:$B$28,MATCH($B224,Settings!$A$14:$A$28,0)),0)))</f>
        <v/>
      </c>
      <c r="L224" s="23" t="str">
        <f aca="false">IF(COUNTA($A224:$J224)=0,"",$G224*($K224+IFERROR(INDEX(Settings!$C$14:$C$28,MATCH($B224,Settings!$A$14:$A$28,0)),0)))</f>
        <v/>
      </c>
      <c r="M224" s="23" t="str">
        <f aca="false">IF(COUNTA($A224:$J224)=0,"",($G224+$H224*Settings!$B$10)*IFERROR(INDEX(Settings!$D$14:$D$28,MATCH($B224,Settings!$A$14:$A$28,0)),0))</f>
        <v/>
      </c>
      <c r="N224" s="23" t="str">
        <f aca="false">IF(COUNTA($A224:$J224)=0,"",$F224*IFERROR(INDEX(Settings!$E$14:$E$28,MATCH($B224,Settings!$A$14:$A$28,0)),0))</f>
        <v/>
      </c>
      <c r="O224" s="23" t="str">
        <f aca="false">IF(COUNTA($A224:$J224)=0,"",$D224*Settings!$B$5)</f>
        <v/>
      </c>
      <c r="P224" s="23" t="str">
        <f aca="false">IF(COUNTA($A224:$J224)=0,"",$G224*Settings!$B$6+$H224*Settings!$B$7)</f>
        <v/>
      </c>
      <c r="Q224" s="23" t="str">
        <f aca="false">IF(COUNTA($A224:$J224)=0,"",$L224*Settings!$B$8)</f>
        <v/>
      </c>
      <c r="R224" s="23" t="str">
        <f aca="false">IF(COUNTA($A224:$J224)=0,"",($P224+$Q224)*Settings!$B$9)</f>
        <v/>
      </c>
      <c r="S224" s="23" t="str">
        <f aca="false">IF(COUNTA($A224:$J224)=0,"",$C224+$J224+SUM($M224:$R224))</f>
        <v/>
      </c>
      <c r="T224" s="23" t="str">
        <f aca="false">IF(COUNTA($A224:$J224)=0,"",$L224-$S224)</f>
        <v/>
      </c>
      <c r="U224" s="24" t="str">
        <f aca="false">IF(COUNTA($A224:$J224)=0,"",IF($L224=0,0,$T224/$L224))</f>
        <v/>
      </c>
      <c r="V224" s="24" t="str">
        <f aca="false">IF(COUNTA($A224:$J224)=0,"",IF($D224=0,0,$E224/$D224))</f>
        <v/>
      </c>
      <c r="W224" s="24" t="str">
        <f aca="false">IF(COUNTA($A224:$J224)=0,"",IF($F224=0,0,$G224/$F224))</f>
        <v/>
      </c>
      <c r="X224" s="24" t="str">
        <f aca="false">IF(COUNTA($A224:$J224)=0,"",IF($F224=0,0,$H224/$F224))</f>
        <v/>
      </c>
      <c r="Y224" s="25" t="str">
        <f aca="false">IF(COUNTA($A224:$J224)=0,"",IF($C224=0,0,$L224/$C224))</f>
        <v/>
      </c>
      <c r="Z224" s="23" t="str">
        <f aca="false">IF(COUNTA($A224:$J224)=0,"",IF($G224=0,0,$C224/$G224))</f>
        <v/>
      </c>
      <c r="AA224" s="23" t="str">
        <f aca="false">IF(COUNTA($A224:$J224)=0,"",IF($G224=0,0,$T224/$G224))</f>
        <v/>
      </c>
      <c r="AB224" s="9" t="str">
        <f aca="false">IF(COUNTA($A224:$J224)=0,"",IF($B224="","Pick a product",IF($E224&gt;$D224,"Confirmed &gt; received",IF($F224&gt;$E224,"Dispatched &gt; confirmed",IF($G224+$H224&gt;$F224,"Delivered + returned &gt; dispatched","OK")))))</f>
        <v/>
      </c>
    </row>
    <row r="225" customFormat="false" ht="15" hidden="false" customHeight="false" outlineLevel="0" collapsed="false">
      <c r="A225" s="20"/>
      <c r="B225" s="14"/>
      <c r="C225" s="15"/>
      <c r="D225" s="21"/>
      <c r="E225" s="21"/>
      <c r="F225" s="21"/>
      <c r="G225" s="21"/>
      <c r="H225" s="21"/>
      <c r="I225" s="15"/>
      <c r="J225" s="15"/>
      <c r="K225" s="22" t="str">
        <f aca="false">IF(COUNTA($A225:$J225)=0,"",IF($I225&lt;&gt;"",$I225,IFERROR(INDEX(Settings!$B$14:$B$28,MATCH($B225,Settings!$A$14:$A$28,0)),0)))</f>
        <v/>
      </c>
      <c r="L225" s="23" t="str">
        <f aca="false">IF(COUNTA($A225:$J225)=0,"",$G225*($K225+IFERROR(INDEX(Settings!$C$14:$C$28,MATCH($B225,Settings!$A$14:$A$28,0)),0)))</f>
        <v/>
      </c>
      <c r="M225" s="23" t="str">
        <f aca="false">IF(COUNTA($A225:$J225)=0,"",($G225+$H225*Settings!$B$10)*IFERROR(INDEX(Settings!$D$14:$D$28,MATCH($B225,Settings!$A$14:$A$28,0)),0))</f>
        <v/>
      </c>
      <c r="N225" s="23" t="str">
        <f aca="false">IF(COUNTA($A225:$J225)=0,"",$F225*IFERROR(INDEX(Settings!$E$14:$E$28,MATCH($B225,Settings!$A$14:$A$28,0)),0))</f>
        <v/>
      </c>
      <c r="O225" s="23" t="str">
        <f aca="false">IF(COUNTA($A225:$J225)=0,"",$D225*Settings!$B$5)</f>
        <v/>
      </c>
      <c r="P225" s="23" t="str">
        <f aca="false">IF(COUNTA($A225:$J225)=0,"",$G225*Settings!$B$6+$H225*Settings!$B$7)</f>
        <v/>
      </c>
      <c r="Q225" s="23" t="str">
        <f aca="false">IF(COUNTA($A225:$J225)=0,"",$L225*Settings!$B$8)</f>
        <v/>
      </c>
      <c r="R225" s="23" t="str">
        <f aca="false">IF(COUNTA($A225:$J225)=0,"",($P225+$Q225)*Settings!$B$9)</f>
        <v/>
      </c>
      <c r="S225" s="23" t="str">
        <f aca="false">IF(COUNTA($A225:$J225)=0,"",$C225+$J225+SUM($M225:$R225))</f>
        <v/>
      </c>
      <c r="T225" s="23" t="str">
        <f aca="false">IF(COUNTA($A225:$J225)=0,"",$L225-$S225)</f>
        <v/>
      </c>
      <c r="U225" s="24" t="str">
        <f aca="false">IF(COUNTA($A225:$J225)=0,"",IF($L225=0,0,$T225/$L225))</f>
        <v/>
      </c>
      <c r="V225" s="24" t="str">
        <f aca="false">IF(COUNTA($A225:$J225)=0,"",IF($D225=0,0,$E225/$D225))</f>
        <v/>
      </c>
      <c r="W225" s="24" t="str">
        <f aca="false">IF(COUNTA($A225:$J225)=0,"",IF($F225=0,0,$G225/$F225))</f>
        <v/>
      </c>
      <c r="X225" s="24" t="str">
        <f aca="false">IF(COUNTA($A225:$J225)=0,"",IF($F225=0,0,$H225/$F225))</f>
        <v/>
      </c>
      <c r="Y225" s="25" t="str">
        <f aca="false">IF(COUNTA($A225:$J225)=0,"",IF($C225=0,0,$L225/$C225))</f>
        <v/>
      </c>
      <c r="Z225" s="23" t="str">
        <f aca="false">IF(COUNTA($A225:$J225)=0,"",IF($G225=0,0,$C225/$G225))</f>
        <v/>
      </c>
      <c r="AA225" s="23" t="str">
        <f aca="false">IF(COUNTA($A225:$J225)=0,"",IF($G225=0,0,$T225/$G225))</f>
        <v/>
      </c>
      <c r="AB225" s="9" t="str">
        <f aca="false">IF(COUNTA($A225:$J225)=0,"",IF($B225="","Pick a product",IF($E225&gt;$D225,"Confirmed &gt; received",IF($F225&gt;$E225,"Dispatched &gt; confirmed",IF($G225+$H225&gt;$F225,"Delivered + returned &gt; dispatched","OK")))))</f>
        <v/>
      </c>
    </row>
    <row r="226" customFormat="false" ht="15" hidden="false" customHeight="false" outlineLevel="0" collapsed="false">
      <c r="A226" s="20"/>
      <c r="B226" s="14"/>
      <c r="C226" s="15"/>
      <c r="D226" s="21"/>
      <c r="E226" s="21"/>
      <c r="F226" s="21"/>
      <c r="G226" s="21"/>
      <c r="H226" s="21"/>
      <c r="I226" s="15"/>
      <c r="J226" s="15"/>
      <c r="K226" s="22" t="str">
        <f aca="false">IF(COUNTA($A226:$J226)=0,"",IF($I226&lt;&gt;"",$I226,IFERROR(INDEX(Settings!$B$14:$B$28,MATCH($B226,Settings!$A$14:$A$28,0)),0)))</f>
        <v/>
      </c>
      <c r="L226" s="23" t="str">
        <f aca="false">IF(COUNTA($A226:$J226)=0,"",$G226*($K226+IFERROR(INDEX(Settings!$C$14:$C$28,MATCH($B226,Settings!$A$14:$A$28,0)),0)))</f>
        <v/>
      </c>
      <c r="M226" s="23" t="str">
        <f aca="false">IF(COUNTA($A226:$J226)=0,"",($G226+$H226*Settings!$B$10)*IFERROR(INDEX(Settings!$D$14:$D$28,MATCH($B226,Settings!$A$14:$A$28,0)),0))</f>
        <v/>
      </c>
      <c r="N226" s="23" t="str">
        <f aca="false">IF(COUNTA($A226:$J226)=0,"",$F226*IFERROR(INDEX(Settings!$E$14:$E$28,MATCH($B226,Settings!$A$14:$A$28,0)),0))</f>
        <v/>
      </c>
      <c r="O226" s="23" t="str">
        <f aca="false">IF(COUNTA($A226:$J226)=0,"",$D226*Settings!$B$5)</f>
        <v/>
      </c>
      <c r="P226" s="23" t="str">
        <f aca="false">IF(COUNTA($A226:$J226)=0,"",$G226*Settings!$B$6+$H226*Settings!$B$7)</f>
        <v/>
      </c>
      <c r="Q226" s="23" t="str">
        <f aca="false">IF(COUNTA($A226:$J226)=0,"",$L226*Settings!$B$8)</f>
        <v/>
      </c>
      <c r="R226" s="23" t="str">
        <f aca="false">IF(COUNTA($A226:$J226)=0,"",($P226+$Q226)*Settings!$B$9)</f>
        <v/>
      </c>
      <c r="S226" s="23" t="str">
        <f aca="false">IF(COUNTA($A226:$J226)=0,"",$C226+$J226+SUM($M226:$R226))</f>
        <v/>
      </c>
      <c r="T226" s="23" t="str">
        <f aca="false">IF(COUNTA($A226:$J226)=0,"",$L226-$S226)</f>
        <v/>
      </c>
      <c r="U226" s="24" t="str">
        <f aca="false">IF(COUNTA($A226:$J226)=0,"",IF($L226=0,0,$T226/$L226))</f>
        <v/>
      </c>
      <c r="V226" s="24" t="str">
        <f aca="false">IF(COUNTA($A226:$J226)=0,"",IF($D226=0,0,$E226/$D226))</f>
        <v/>
      </c>
      <c r="W226" s="24" t="str">
        <f aca="false">IF(COUNTA($A226:$J226)=0,"",IF($F226=0,0,$G226/$F226))</f>
        <v/>
      </c>
      <c r="X226" s="24" t="str">
        <f aca="false">IF(COUNTA($A226:$J226)=0,"",IF($F226=0,0,$H226/$F226))</f>
        <v/>
      </c>
      <c r="Y226" s="25" t="str">
        <f aca="false">IF(COUNTA($A226:$J226)=0,"",IF($C226=0,0,$L226/$C226))</f>
        <v/>
      </c>
      <c r="Z226" s="23" t="str">
        <f aca="false">IF(COUNTA($A226:$J226)=0,"",IF($G226=0,0,$C226/$G226))</f>
        <v/>
      </c>
      <c r="AA226" s="23" t="str">
        <f aca="false">IF(COUNTA($A226:$J226)=0,"",IF($G226=0,0,$T226/$G226))</f>
        <v/>
      </c>
      <c r="AB226" s="9" t="str">
        <f aca="false">IF(COUNTA($A226:$J226)=0,"",IF($B226="","Pick a product",IF($E226&gt;$D226,"Confirmed &gt; received",IF($F226&gt;$E226,"Dispatched &gt; confirmed",IF($G226+$H226&gt;$F226,"Delivered + returned &gt; dispatched","OK")))))</f>
        <v/>
      </c>
    </row>
    <row r="227" customFormat="false" ht="15" hidden="false" customHeight="false" outlineLevel="0" collapsed="false">
      <c r="A227" s="20"/>
      <c r="B227" s="14"/>
      <c r="C227" s="15"/>
      <c r="D227" s="21"/>
      <c r="E227" s="21"/>
      <c r="F227" s="21"/>
      <c r="G227" s="21"/>
      <c r="H227" s="21"/>
      <c r="I227" s="15"/>
      <c r="J227" s="15"/>
      <c r="K227" s="22" t="str">
        <f aca="false">IF(COUNTA($A227:$J227)=0,"",IF($I227&lt;&gt;"",$I227,IFERROR(INDEX(Settings!$B$14:$B$28,MATCH($B227,Settings!$A$14:$A$28,0)),0)))</f>
        <v/>
      </c>
      <c r="L227" s="23" t="str">
        <f aca="false">IF(COUNTA($A227:$J227)=0,"",$G227*($K227+IFERROR(INDEX(Settings!$C$14:$C$28,MATCH($B227,Settings!$A$14:$A$28,0)),0)))</f>
        <v/>
      </c>
      <c r="M227" s="23" t="str">
        <f aca="false">IF(COUNTA($A227:$J227)=0,"",($G227+$H227*Settings!$B$10)*IFERROR(INDEX(Settings!$D$14:$D$28,MATCH($B227,Settings!$A$14:$A$28,0)),0))</f>
        <v/>
      </c>
      <c r="N227" s="23" t="str">
        <f aca="false">IF(COUNTA($A227:$J227)=0,"",$F227*IFERROR(INDEX(Settings!$E$14:$E$28,MATCH($B227,Settings!$A$14:$A$28,0)),0))</f>
        <v/>
      </c>
      <c r="O227" s="23" t="str">
        <f aca="false">IF(COUNTA($A227:$J227)=0,"",$D227*Settings!$B$5)</f>
        <v/>
      </c>
      <c r="P227" s="23" t="str">
        <f aca="false">IF(COUNTA($A227:$J227)=0,"",$G227*Settings!$B$6+$H227*Settings!$B$7)</f>
        <v/>
      </c>
      <c r="Q227" s="23" t="str">
        <f aca="false">IF(COUNTA($A227:$J227)=0,"",$L227*Settings!$B$8)</f>
        <v/>
      </c>
      <c r="R227" s="23" t="str">
        <f aca="false">IF(COUNTA($A227:$J227)=0,"",($P227+$Q227)*Settings!$B$9)</f>
        <v/>
      </c>
      <c r="S227" s="23" t="str">
        <f aca="false">IF(COUNTA($A227:$J227)=0,"",$C227+$J227+SUM($M227:$R227))</f>
        <v/>
      </c>
      <c r="T227" s="23" t="str">
        <f aca="false">IF(COUNTA($A227:$J227)=0,"",$L227-$S227)</f>
        <v/>
      </c>
      <c r="U227" s="24" t="str">
        <f aca="false">IF(COUNTA($A227:$J227)=0,"",IF($L227=0,0,$T227/$L227))</f>
        <v/>
      </c>
      <c r="V227" s="24" t="str">
        <f aca="false">IF(COUNTA($A227:$J227)=0,"",IF($D227=0,0,$E227/$D227))</f>
        <v/>
      </c>
      <c r="W227" s="24" t="str">
        <f aca="false">IF(COUNTA($A227:$J227)=0,"",IF($F227=0,0,$G227/$F227))</f>
        <v/>
      </c>
      <c r="X227" s="24" t="str">
        <f aca="false">IF(COUNTA($A227:$J227)=0,"",IF($F227=0,0,$H227/$F227))</f>
        <v/>
      </c>
      <c r="Y227" s="25" t="str">
        <f aca="false">IF(COUNTA($A227:$J227)=0,"",IF($C227=0,0,$L227/$C227))</f>
        <v/>
      </c>
      <c r="Z227" s="23" t="str">
        <f aca="false">IF(COUNTA($A227:$J227)=0,"",IF($G227=0,0,$C227/$G227))</f>
        <v/>
      </c>
      <c r="AA227" s="23" t="str">
        <f aca="false">IF(COUNTA($A227:$J227)=0,"",IF($G227=0,0,$T227/$G227))</f>
        <v/>
      </c>
      <c r="AB227" s="9" t="str">
        <f aca="false">IF(COUNTA($A227:$J227)=0,"",IF($B227="","Pick a product",IF($E227&gt;$D227,"Confirmed &gt; received",IF($F227&gt;$E227,"Dispatched &gt; confirmed",IF($G227+$H227&gt;$F227,"Delivered + returned &gt; dispatched","OK")))))</f>
        <v/>
      </c>
    </row>
    <row r="228" customFormat="false" ht="15" hidden="false" customHeight="false" outlineLevel="0" collapsed="false">
      <c r="A228" s="20"/>
      <c r="B228" s="14"/>
      <c r="C228" s="15"/>
      <c r="D228" s="21"/>
      <c r="E228" s="21"/>
      <c r="F228" s="21"/>
      <c r="G228" s="21"/>
      <c r="H228" s="21"/>
      <c r="I228" s="15"/>
      <c r="J228" s="15"/>
      <c r="K228" s="22" t="str">
        <f aca="false">IF(COUNTA($A228:$J228)=0,"",IF($I228&lt;&gt;"",$I228,IFERROR(INDEX(Settings!$B$14:$B$28,MATCH($B228,Settings!$A$14:$A$28,0)),0)))</f>
        <v/>
      </c>
      <c r="L228" s="23" t="str">
        <f aca="false">IF(COUNTA($A228:$J228)=0,"",$G228*($K228+IFERROR(INDEX(Settings!$C$14:$C$28,MATCH($B228,Settings!$A$14:$A$28,0)),0)))</f>
        <v/>
      </c>
      <c r="M228" s="23" t="str">
        <f aca="false">IF(COUNTA($A228:$J228)=0,"",($G228+$H228*Settings!$B$10)*IFERROR(INDEX(Settings!$D$14:$D$28,MATCH($B228,Settings!$A$14:$A$28,0)),0))</f>
        <v/>
      </c>
      <c r="N228" s="23" t="str">
        <f aca="false">IF(COUNTA($A228:$J228)=0,"",$F228*IFERROR(INDEX(Settings!$E$14:$E$28,MATCH($B228,Settings!$A$14:$A$28,0)),0))</f>
        <v/>
      </c>
      <c r="O228" s="23" t="str">
        <f aca="false">IF(COUNTA($A228:$J228)=0,"",$D228*Settings!$B$5)</f>
        <v/>
      </c>
      <c r="P228" s="23" t="str">
        <f aca="false">IF(COUNTA($A228:$J228)=0,"",$G228*Settings!$B$6+$H228*Settings!$B$7)</f>
        <v/>
      </c>
      <c r="Q228" s="23" t="str">
        <f aca="false">IF(COUNTA($A228:$J228)=0,"",$L228*Settings!$B$8)</f>
        <v/>
      </c>
      <c r="R228" s="23" t="str">
        <f aca="false">IF(COUNTA($A228:$J228)=0,"",($P228+$Q228)*Settings!$B$9)</f>
        <v/>
      </c>
      <c r="S228" s="23" t="str">
        <f aca="false">IF(COUNTA($A228:$J228)=0,"",$C228+$J228+SUM($M228:$R228))</f>
        <v/>
      </c>
      <c r="T228" s="23" t="str">
        <f aca="false">IF(COUNTA($A228:$J228)=0,"",$L228-$S228)</f>
        <v/>
      </c>
      <c r="U228" s="24" t="str">
        <f aca="false">IF(COUNTA($A228:$J228)=0,"",IF($L228=0,0,$T228/$L228))</f>
        <v/>
      </c>
      <c r="V228" s="24" t="str">
        <f aca="false">IF(COUNTA($A228:$J228)=0,"",IF($D228=0,0,$E228/$D228))</f>
        <v/>
      </c>
      <c r="W228" s="24" t="str">
        <f aca="false">IF(COUNTA($A228:$J228)=0,"",IF($F228=0,0,$G228/$F228))</f>
        <v/>
      </c>
      <c r="X228" s="24" t="str">
        <f aca="false">IF(COUNTA($A228:$J228)=0,"",IF($F228=0,0,$H228/$F228))</f>
        <v/>
      </c>
      <c r="Y228" s="25" t="str">
        <f aca="false">IF(COUNTA($A228:$J228)=0,"",IF($C228=0,0,$L228/$C228))</f>
        <v/>
      </c>
      <c r="Z228" s="23" t="str">
        <f aca="false">IF(COUNTA($A228:$J228)=0,"",IF($G228=0,0,$C228/$G228))</f>
        <v/>
      </c>
      <c r="AA228" s="23" t="str">
        <f aca="false">IF(COUNTA($A228:$J228)=0,"",IF($G228=0,0,$T228/$G228))</f>
        <v/>
      </c>
      <c r="AB228" s="9" t="str">
        <f aca="false">IF(COUNTA($A228:$J228)=0,"",IF($B228="","Pick a product",IF($E228&gt;$D228,"Confirmed &gt; received",IF($F228&gt;$E228,"Dispatched &gt; confirmed",IF($G228+$H228&gt;$F228,"Delivered + returned &gt; dispatched","OK")))))</f>
        <v/>
      </c>
    </row>
    <row r="229" customFormat="false" ht="15" hidden="false" customHeight="false" outlineLevel="0" collapsed="false">
      <c r="A229" s="20"/>
      <c r="B229" s="14"/>
      <c r="C229" s="15"/>
      <c r="D229" s="21"/>
      <c r="E229" s="21"/>
      <c r="F229" s="21"/>
      <c r="G229" s="21"/>
      <c r="H229" s="21"/>
      <c r="I229" s="15"/>
      <c r="J229" s="15"/>
      <c r="K229" s="22" t="str">
        <f aca="false">IF(COUNTA($A229:$J229)=0,"",IF($I229&lt;&gt;"",$I229,IFERROR(INDEX(Settings!$B$14:$B$28,MATCH($B229,Settings!$A$14:$A$28,0)),0)))</f>
        <v/>
      </c>
      <c r="L229" s="23" t="str">
        <f aca="false">IF(COUNTA($A229:$J229)=0,"",$G229*($K229+IFERROR(INDEX(Settings!$C$14:$C$28,MATCH($B229,Settings!$A$14:$A$28,0)),0)))</f>
        <v/>
      </c>
      <c r="M229" s="23" t="str">
        <f aca="false">IF(COUNTA($A229:$J229)=0,"",($G229+$H229*Settings!$B$10)*IFERROR(INDEX(Settings!$D$14:$D$28,MATCH($B229,Settings!$A$14:$A$28,0)),0))</f>
        <v/>
      </c>
      <c r="N229" s="23" t="str">
        <f aca="false">IF(COUNTA($A229:$J229)=0,"",$F229*IFERROR(INDEX(Settings!$E$14:$E$28,MATCH($B229,Settings!$A$14:$A$28,0)),0))</f>
        <v/>
      </c>
      <c r="O229" s="23" t="str">
        <f aca="false">IF(COUNTA($A229:$J229)=0,"",$D229*Settings!$B$5)</f>
        <v/>
      </c>
      <c r="P229" s="23" t="str">
        <f aca="false">IF(COUNTA($A229:$J229)=0,"",$G229*Settings!$B$6+$H229*Settings!$B$7)</f>
        <v/>
      </c>
      <c r="Q229" s="23" t="str">
        <f aca="false">IF(COUNTA($A229:$J229)=0,"",$L229*Settings!$B$8)</f>
        <v/>
      </c>
      <c r="R229" s="23" t="str">
        <f aca="false">IF(COUNTA($A229:$J229)=0,"",($P229+$Q229)*Settings!$B$9)</f>
        <v/>
      </c>
      <c r="S229" s="23" t="str">
        <f aca="false">IF(COUNTA($A229:$J229)=0,"",$C229+$J229+SUM($M229:$R229))</f>
        <v/>
      </c>
      <c r="T229" s="23" t="str">
        <f aca="false">IF(COUNTA($A229:$J229)=0,"",$L229-$S229)</f>
        <v/>
      </c>
      <c r="U229" s="24" t="str">
        <f aca="false">IF(COUNTA($A229:$J229)=0,"",IF($L229=0,0,$T229/$L229))</f>
        <v/>
      </c>
      <c r="V229" s="24" t="str">
        <f aca="false">IF(COUNTA($A229:$J229)=0,"",IF($D229=0,0,$E229/$D229))</f>
        <v/>
      </c>
      <c r="W229" s="24" t="str">
        <f aca="false">IF(COUNTA($A229:$J229)=0,"",IF($F229=0,0,$G229/$F229))</f>
        <v/>
      </c>
      <c r="X229" s="24" t="str">
        <f aca="false">IF(COUNTA($A229:$J229)=0,"",IF($F229=0,0,$H229/$F229))</f>
        <v/>
      </c>
      <c r="Y229" s="25" t="str">
        <f aca="false">IF(COUNTA($A229:$J229)=0,"",IF($C229=0,0,$L229/$C229))</f>
        <v/>
      </c>
      <c r="Z229" s="23" t="str">
        <f aca="false">IF(COUNTA($A229:$J229)=0,"",IF($G229=0,0,$C229/$G229))</f>
        <v/>
      </c>
      <c r="AA229" s="23" t="str">
        <f aca="false">IF(COUNTA($A229:$J229)=0,"",IF($G229=0,0,$T229/$G229))</f>
        <v/>
      </c>
      <c r="AB229" s="9" t="str">
        <f aca="false">IF(COUNTA($A229:$J229)=0,"",IF($B229="","Pick a product",IF($E229&gt;$D229,"Confirmed &gt; received",IF($F229&gt;$E229,"Dispatched &gt; confirmed",IF($G229+$H229&gt;$F229,"Delivered + returned &gt; dispatched","OK")))))</f>
        <v/>
      </c>
    </row>
    <row r="230" customFormat="false" ht="15" hidden="false" customHeight="false" outlineLevel="0" collapsed="false">
      <c r="A230" s="20"/>
      <c r="B230" s="14"/>
      <c r="C230" s="15"/>
      <c r="D230" s="21"/>
      <c r="E230" s="21"/>
      <c r="F230" s="21"/>
      <c r="G230" s="21"/>
      <c r="H230" s="21"/>
      <c r="I230" s="15"/>
      <c r="J230" s="15"/>
      <c r="K230" s="22" t="str">
        <f aca="false">IF(COUNTA($A230:$J230)=0,"",IF($I230&lt;&gt;"",$I230,IFERROR(INDEX(Settings!$B$14:$B$28,MATCH($B230,Settings!$A$14:$A$28,0)),0)))</f>
        <v/>
      </c>
      <c r="L230" s="23" t="str">
        <f aca="false">IF(COUNTA($A230:$J230)=0,"",$G230*($K230+IFERROR(INDEX(Settings!$C$14:$C$28,MATCH($B230,Settings!$A$14:$A$28,0)),0)))</f>
        <v/>
      </c>
      <c r="M230" s="23" t="str">
        <f aca="false">IF(COUNTA($A230:$J230)=0,"",($G230+$H230*Settings!$B$10)*IFERROR(INDEX(Settings!$D$14:$D$28,MATCH($B230,Settings!$A$14:$A$28,0)),0))</f>
        <v/>
      </c>
      <c r="N230" s="23" t="str">
        <f aca="false">IF(COUNTA($A230:$J230)=0,"",$F230*IFERROR(INDEX(Settings!$E$14:$E$28,MATCH($B230,Settings!$A$14:$A$28,0)),0))</f>
        <v/>
      </c>
      <c r="O230" s="23" t="str">
        <f aca="false">IF(COUNTA($A230:$J230)=0,"",$D230*Settings!$B$5)</f>
        <v/>
      </c>
      <c r="P230" s="23" t="str">
        <f aca="false">IF(COUNTA($A230:$J230)=0,"",$G230*Settings!$B$6+$H230*Settings!$B$7)</f>
        <v/>
      </c>
      <c r="Q230" s="23" t="str">
        <f aca="false">IF(COUNTA($A230:$J230)=0,"",$L230*Settings!$B$8)</f>
        <v/>
      </c>
      <c r="R230" s="23" t="str">
        <f aca="false">IF(COUNTA($A230:$J230)=0,"",($P230+$Q230)*Settings!$B$9)</f>
        <v/>
      </c>
      <c r="S230" s="23" t="str">
        <f aca="false">IF(COUNTA($A230:$J230)=0,"",$C230+$J230+SUM($M230:$R230))</f>
        <v/>
      </c>
      <c r="T230" s="23" t="str">
        <f aca="false">IF(COUNTA($A230:$J230)=0,"",$L230-$S230)</f>
        <v/>
      </c>
      <c r="U230" s="24" t="str">
        <f aca="false">IF(COUNTA($A230:$J230)=0,"",IF($L230=0,0,$T230/$L230))</f>
        <v/>
      </c>
      <c r="V230" s="24" t="str">
        <f aca="false">IF(COUNTA($A230:$J230)=0,"",IF($D230=0,0,$E230/$D230))</f>
        <v/>
      </c>
      <c r="W230" s="24" t="str">
        <f aca="false">IF(COUNTA($A230:$J230)=0,"",IF($F230=0,0,$G230/$F230))</f>
        <v/>
      </c>
      <c r="X230" s="24" t="str">
        <f aca="false">IF(COUNTA($A230:$J230)=0,"",IF($F230=0,0,$H230/$F230))</f>
        <v/>
      </c>
      <c r="Y230" s="25" t="str">
        <f aca="false">IF(COUNTA($A230:$J230)=0,"",IF($C230=0,0,$L230/$C230))</f>
        <v/>
      </c>
      <c r="Z230" s="23" t="str">
        <f aca="false">IF(COUNTA($A230:$J230)=0,"",IF($G230=0,0,$C230/$G230))</f>
        <v/>
      </c>
      <c r="AA230" s="23" t="str">
        <f aca="false">IF(COUNTA($A230:$J230)=0,"",IF($G230=0,0,$T230/$G230))</f>
        <v/>
      </c>
      <c r="AB230" s="9" t="str">
        <f aca="false">IF(COUNTA($A230:$J230)=0,"",IF($B230="","Pick a product",IF($E230&gt;$D230,"Confirmed &gt; received",IF($F230&gt;$E230,"Dispatched &gt; confirmed",IF($G230+$H230&gt;$F230,"Delivered + returned &gt; dispatched","OK")))))</f>
        <v/>
      </c>
    </row>
    <row r="231" customFormat="false" ht="15" hidden="false" customHeight="false" outlineLevel="0" collapsed="false">
      <c r="A231" s="20"/>
      <c r="B231" s="14"/>
      <c r="C231" s="15"/>
      <c r="D231" s="21"/>
      <c r="E231" s="21"/>
      <c r="F231" s="21"/>
      <c r="G231" s="21"/>
      <c r="H231" s="21"/>
      <c r="I231" s="15"/>
      <c r="J231" s="15"/>
      <c r="K231" s="22" t="str">
        <f aca="false">IF(COUNTA($A231:$J231)=0,"",IF($I231&lt;&gt;"",$I231,IFERROR(INDEX(Settings!$B$14:$B$28,MATCH($B231,Settings!$A$14:$A$28,0)),0)))</f>
        <v/>
      </c>
      <c r="L231" s="23" t="str">
        <f aca="false">IF(COUNTA($A231:$J231)=0,"",$G231*($K231+IFERROR(INDEX(Settings!$C$14:$C$28,MATCH($B231,Settings!$A$14:$A$28,0)),0)))</f>
        <v/>
      </c>
      <c r="M231" s="23" t="str">
        <f aca="false">IF(COUNTA($A231:$J231)=0,"",($G231+$H231*Settings!$B$10)*IFERROR(INDEX(Settings!$D$14:$D$28,MATCH($B231,Settings!$A$14:$A$28,0)),0))</f>
        <v/>
      </c>
      <c r="N231" s="23" t="str">
        <f aca="false">IF(COUNTA($A231:$J231)=0,"",$F231*IFERROR(INDEX(Settings!$E$14:$E$28,MATCH($B231,Settings!$A$14:$A$28,0)),0))</f>
        <v/>
      </c>
      <c r="O231" s="23" t="str">
        <f aca="false">IF(COUNTA($A231:$J231)=0,"",$D231*Settings!$B$5)</f>
        <v/>
      </c>
      <c r="P231" s="23" t="str">
        <f aca="false">IF(COUNTA($A231:$J231)=0,"",$G231*Settings!$B$6+$H231*Settings!$B$7)</f>
        <v/>
      </c>
      <c r="Q231" s="23" t="str">
        <f aca="false">IF(COUNTA($A231:$J231)=0,"",$L231*Settings!$B$8)</f>
        <v/>
      </c>
      <c r="R231" s="23" t="str">
        <f aca="false">IF(COUNTA($A231:$J231)=0,"",($P231+$Q231)*Settings!$B$9)</f>
        <v/>
      </c>
      <c r="S231" s="23" t="str">
        <f aca="false">IF(COUNTA($A231:$J231)=0,"",$C231+$J231+SUM($M231:$R231))</f>
        <v/>
      </c>
      <c r="T231" s="23" t="str">
        <f aca="false">IF(COUNTA($A231:$J231)=0,"",$L231-$S231)</f>
        <v/>
      </c>
      <c r="U231" s="24" t="str">
        <f aca="false">IF(COUNTA($A231:$J231)=0,"",IF($L231=0,0,$T231/$L231))</f>
        <v/>
      </c>
      <c r="V231" s="24" t="str">
        <f aca="false">IF(COUNTA($A231:$J231)=0,"",IF($D231=0,0,$E231/$D231))</f>
        <v/>
      </c>
      <c r="W231" s="24" t="str">
        <f aca="false">IF(COUNTA($A231:$J231)=0,"",IF($F231=0,0,$G231/$F231))</f>
        <v/>
      </c>
      <c r="X231" s="24" t="str">
        <f aca="false">IF(COUNTA($A231:$J231)=0,"",IF($F231=0,0,$H231/$F231))</f>
        <v/>
      </c>
      <c r="Y231" s="25" t="str">
        <f aca="false">IF(COUNTA($A231:$J231)=0,"",IF($C231=0,0,$L231/$C231))</f>
        <v/>
      </c>
      <c r="Z231" s="23" t="str">
        <f aca="false">IF(COUNTA($A231:$J231)=0,"",IF($G231=0,0,$C231/$G231))</f>
        <v/>
      </c>
      <c r="AA231" s="23" t="str">
        <f aca="false">IF(COUNTA($A231:$J231)=0,"",IF($G231=0,0,$T231/$G231))</f>
        <v/>
      </c>
      <c r="AB231" s="9" t="str">
        <f aca="false">IF(COUNTA($A231:$J231)=0,"",IF($B231="","Pick a product",IF($E231&gt;$D231,"Confirmed &gt; received",IF($F231&gt;$E231,"Dispatched &gt; confirmed",IF($G231+$H231&gt;$F231,"Delivered + returned &gt; dispatched","OK")))))</f>
        <v/>
      </c>
    </row>
    <row r="232" customFormat="false" ht="15" hidden="false" customHeight="false" outlineLevel="0" collapsed="false">
      <c r="A232" s="20"/>
      <c r="B232" s="14"/>
      <c r="C232" s="15"/>
      <c r="D232" s="21"/>
      <c r="E232" s="21"/>
      <c r="F232" s="21"/>
      <c r="G232" s="21"/>
      <c r="H232" s="21"/>
      <c r="I232" s="15"/>
      <c r="J232" s="15"/>
      <c r="K232" s="22" t="str">
        <f aca="false">IF(COUNTA($A232:$J232)=0,"",IF($I232&lt;&gt;"",$I232,IFERROR(INDEX(Settings!$B$14:$B$28,MATCH($B232,Settings!$A$14:$A$28,0)),0)))</f>
        <v/>
      </c>
      <c r="L232" s="23" t="str">
        <f aca="false">IF(COUNTA($A232:$J232)=0,"",$G232*($K232+IFERROR(INDEX(Settings!$C$14:$C$28,MATCH($B232,Settings!$A$14:$A$28,0)),0)))</f>
        <v/>
      </c>
      <c r="M232" s="23" t="str">
        <f aca="false">IF(COUNTA($A232:$J232)=0,"",($G232+$H232*Settings!$B$10)*IFERROR(INDEX(Settings!$D$14:$D$28,MATCH($B232,Settings!$A$14:$A$28,0)),0))</f>
        <v/>
      </c>
      <c r="N232" s="23" t="str">
        <f aca="false">IF(COUNTA($A232:$J232)=0,"",$F232*IFERROR(INDEX(Settings!$E$14:$E$28,MATCH($B232,Settings!$A$14:$A$28,0)),0))</f>
        <v/>
      </c>
      <c r="O232" s="23" t="str">
        <f aca="false">IF(COUNTA($A232:$J232)=0,"",$D232*Settings!$B$5)</f>
        <v/>
      </c>
      <c r="P232" s="23" t="str">
        <f aca="false">IF(COUNTA($A232:$J232)=0,"",$G232*Settings!$B$6+$H232*Settings!$B$7)</f>
        <v/>
      </c>
      <c r="Q232" s="23" t="str">
        <f aca="false">IF(COUNTA($A232:$J232)=0,"",$L232*Settings!$B$8)</f>
        <v/>
      </c>
      <c r="R232" s="23" t="str">
        <f aca="false">IF(COUNTA($A232:$J232)=0,"",($P232+$Q232)*Settings!$B$9)</f>
        <v/>
      </c>
      <c r="S232" s="23" t="str">
        <f aca="false">IF(COUNTA($A232:$J232)=0,"",$C232+$J232+SUM($M232:$R232))</f>
        <v/>
      </c>
      <c r="T232" s="23" t="str">
        <f aca="false">IF(COUNTA($A232:$J232)=0,"",$L232-$S232)</f>
        <v/>
      </c>
      <c r="U232" s="24" t="str">
        <f aca="false">IF(COUNTA($A232:$J232)=0,"",IF($L232=0,0,$T232/$L232))</f>
        <v/>
      </c>
      <c r="V232" s="24" t="str">
        <f aca="false">IF(COUNTA($A232:$J232)=0,"",IF($D232=0,0,$E232/$D232))</f>
        <v/>
      </c>
      <c r="W232" s="24" t="str">
        <f aca="false">IF(COUNTA($A232:$J232)=0,"",IF($F232=0,0,$G232/$F232))</f>
        <v/>
      </c>
      <c r="X232" s="24" t="str">
        <f aca="false">IF(COUNTA($A232:$J232)=0,"",IF($F232=0,0,$H232/$F232))</f>
        <v/>
      </c>
      <c r="Y232" s="25" t="str">
        <f aca="false">IF(COUNTA($A232:$J232)=0,"",IF($C232=0,0,$L232/$C232))</f>
        <v/>
      </c>
      <c r="Z232" s="23" t="str">
        <f aca="false">IF(COUNTA($A232:$J232)=0,"",IF($G232=0,0,$C232/$G232))</f>
        <v/>
      </c>
      <c r="AA232" s="23" t="str">
        <f aca="false">IF(COUNTA($A232:$J232)=0,"",IF($G232=0,0,$T232/$G232))</f>
        <v/>
      </c>
      <c r="AB232" s="9" t="str">
        <f aca="false">IF(COUNTA($A232:$J232)=0,"",IF($B232="","Pick a product",IF($E232&gt;$D232,"Confirmed &gt; received",IF($F232&gt;$E232,"Dispatched &gt; confirmed",IF($G232+$H232&gt;$F232,"Delivered + returned &gt; dispatched","OK")))))</f>
        <v/>
      </c>
    </row>
    <row r="233" customFormat="false" ht="15" hidden="false" customHeight="false" outlineLevel="0" collapsed="false">
      <c r="A233" s="20"/>
      <c r="B233" s="14"/>
      <c r="C233" s="15"/>
      <c r="D233" s="21"/>
      <c r="E233" s="21"/>
      <c r="F233" s="21"/>
      <c r="G233" s="21"/>
      <c r="H233" s="21"/>
      <c r="I233" s="15"/>
      <c r="J233" s="15"/>
      <c r="K233" s="22" t="str">
        <f aca="false">IF(COUNTA($A233:$J233)=0,"",IF($I233&lt;&gt;"",$I233,IFERROR(INDEX(Settings!$B$14:$B$28,MATCH($B233,Settings!$A$14:$A$28,0)),0)))</f>
        <v/>
      </c>
      <c r="L233" s="23" t="str">
        <f aca="false">IF(COUNTA($A233:$J233)=0,"",$G233*($K233+IFERROR(INDEX(Settings!$C$14:$C$28,MATCH($B233,Settings!$A$14:$A$28,0)),0)))</f>
        <v/>
      </c>
      <c r="M233" s="23" t="str">
        <f aca="false">IF(COUNTA($A233:$J233)=0,"",($G233+$H233*Settings!$B$10)*IFERROR(INDEX(Settings!$D$14:$D$28,MATCH($B233,Settings!$A$14:$A$28,0)),0))</f>
        <v/>
      </c>
      <c r="N233" s="23" t="str">
        <f aca="false">IF(COUNTA($A233:$J233)=0,"",$F233*IFERROR(INDEX(Settings!$E$14:$E$28,MATCH($B233,Settings!$A$14:$A$28,0)),0))</f>
        <v/>
      </c>
      <c r="O233" s="23" t="str">
        <f aca="false">IF(COUNTA($A233:$J233)=0,"",$D233*Settings!$B$5)</f>
        <v/>
      </c>
      <c r="P233" s="23" t="str">
        <f aca="false">IF(COUNTA($A233:$J233)=0,"",$G233*Settings!$B$6+$H233*Settings!$B$7)</f>
        <v/>
      </c>
      <c r="Q233" s="23" t="str">
        <f aca="false">IF(COUNTA($A233:$J233)=0,"",$L233*Settings!$B$8)</f>
        <v/>
      </c>
      <c r="R233" s="23" t="str">
        <f aca="false">IF(COUNTA($A233:$J233)=0,"",($P233+$Q233)*Settings!$B$9)</f>
        <v/>
      </c>
      <c r="S233" s="23" t="str">
        <f aca="false">IF(COUNTA($A233:$J233)=0,"",$C233+$J233+SUM($M233:$R233))</f>
        <v/>
      </c>
      <c r="T233" s="23" t="str">
        <f aca="false">IF(COUNTA($A233:$J233)=0,"",$L233-$S233)</f>
        <v/>
      </c>
      <c r="U233" s="24" t="str">
        <f aca="false">IF(COUNTA($A233:$J233)=0,"",IF($L233=0,0,$T233/$L233))</f>
        <v/>
      </c>
      <c r="V233" s="24" t="str">
        <f aca="false">IF(COUNTA($A233:$J233)=0,"",IF($D233=0,0,$E233/$D233))</f>
        <v/>
      </c>
      <c r="W233" s="24" t="str">
        <f aca="false">IF(COUNTA($A233:$J233)=0,"",IF($F233=0,0,$G233/$F233))</f>
        <v/>
      </c>
      <c r="X233" s="24" t="str">
        <f aca="false">IF(COUNTA($A233:$J233)=0,"",IF($F233=0,0,$H233/$F233))</f>
        <v/>
      </c>
      <c r="Y233" s="25" t="str">
        <f aca="false">IF(COUNTA($A233:$J233)=0,"",IF($C233=0,0,$L233/$C233))</f>
        <v/>
      </c>
      <c r="Z233" s="23" t="str">
        <f aca="false">IF(COUNTA($A233:$J233)=0,"",IF($G233=0,0,$C233/$G233))</f>
        <v/>
      </c>
      <c r="AA233" s="23" t="str">
        <f aca="false">IF(COUNTA($A233:$J233)=0,"",IF($G233=0,0,$T233/$G233))</f>
        <v/>
      </c>
      <c r="AB233" s="9" t="str">
        <f aca="false">IF(COUNTA($A233:$J233)=0,"",IF($B233="","Pick a product",IF($E233&gt;$D233,"Confirmed &gt; received",IF($F233&gt;$E233,"Dispatched &gt; confirmed",IF($G233+$H233&gt;$F233,"Delivered + returned &gt; dispatched","OK")))))</f>
        <v/>
      </c>
    </row>
    <row r="234" customFormat="false" ht="15" hidden="false" customHeight="false" outlineLevel="0" collapsed="false">
      <c r="A234" s="20"/>
      <c r="B234" s="14"/>
      <c r="C234" s="15"/>
      <c r="D234" s="21"/>
      <c r="E234" s="21"/>
      <c r="F234" s="21"/>
      <c r="G234" s="21"/>
      <c r="H234" s="21"/>
      <c r="I234" s="15"/>
      <c r="J234" s="15"/>
      <c r="K234" s="22" t="str">
        <f aca="false">IF(COUNTA($A234:$J234)=0,"",IF($I234&lt;&gt;"",$I234,IFERROR(INDEX(Settings!$B$14:$B$28,MATCH($B234,Settings!$A$14:$A$28,0)),0)))</f>
        <v/>
      </c>
      <c r="L234" s="23" t="str">
        <f aca="false">IF(COUNTA($A234:$J234)=0,"",$G234*($K234+IFERROR(INDEX(Settings!$C$14:$C$28,MATCH($B234,Settings!$A$14:$A$28,0)),0)))</f>
        <v/>
      </c>
      <c r="M234" s="23" t="str">
        <f aca="false">IF(COUNTA($A234:$J234)=0,"",($G234+$H234*Settings!$B$10)*IFERROR(INDEX(Settings!$D$14:$D$28,MATCH($B234,Settings!$A$14:$A$28,0)),0))</f>
        <v/>
      </c>
      <c r="N234" s="23" t="str">
        <f aca="false">IF(COUNTA($A234:$J234)=0,"",$F234*IFERROR(INDEX(Settings!$E$14:$E$28,MATCH($B234,Settings!$A$14:$A$28,0)),0))</f>
        <v/>
      </c>
      <c r="O234" s="23" t="str">
        <f aca="false">IF(COUNTA($A234:$J234)=0,"",$D234*Settings!$B$5)</f>
        <v/>
      </c>
      <c r="P234" s="23" t="str">
        <f aca="false">IF(COUNTA($A234:$J234)=0,"",$G234*Settings!$B$6+$H234*Settings!$B$7)</f>
        <v/>
      </c>
      <c r="Q234" s="23" t="str">
        <f aca="false">IF(COUNTA($A234:$J234)=0,"",$L234*Settings!$B$8)</f>
        <v/>
      </c>
      <c r="R234" s="23" t="str">
        <f aca="false">IF(COUNTA($A234:$J234)=0,"",($P234+$Q234)*Settings!$B$9)</f>
        <v/>
      </c>
      <c r="S234" s="23" t="str">
        <f aca="false">IF(COUNTA($A234:$J234)=0,"",$C234+$J234+SUM($M234:$R234))</f>
        <v/>
      </c>
      <c r="T234" s="23" t="str">
        <f aca="false">IF(COUNTA($A234:$J234)=0,"",$L234-$S234)</f>
        <v/>
      </c>
      <c r="U234" s="24" t="str">
        <f aca="false">IF(COUNTA($A234:$J234)=0,"",IF($L234=0,0,$T234/$L234))</f>
        <v/>
      </c>
      <c r="V234" s="24" t="str">
        <f aca="false">IF(COUNTA($A234:$J234)=0,"",IF($D234=0,0,$E234/$D234))</f>
        <v/>
      </c>
      <c r="W234" s="24" t="str">
        <f aca="false">IF(COUNTA($A234:$J234)=0,"",IF($F234=0,0,$G234/$F234))</f>
        <v/>
      </c>
      <c r="X234" s="24" t="str">
        <f aca="false">IF(COUNTA($A234:$J234)=0,"",IF($F234=0,0,$H234/$F234))</f>
        <v/>
      </c>
      <c r="Y234" s="25" t="str">
        <f aca="false">IF(COUNTA($A234:$J234)=0,"",IF($C234=0,0,$L234/$C234))</f>
        <v/>
      </c>
      <c r="Z234" s="23" t="str">
        <f aca="false">IF(COUNTA($A234:$J234)=0,"",IF($G234=0,0,$C234/$G234))</f>
        <v/>
      </c>
      <c r="AA234" s="23" t="str">
        <f aca="false">IF(COUNTA($A234:$J234)=0,"",IF($G234=0,0,$T234/$G234))</f>
        <v/>
      </c>
      <c r="AB234" s="9" t="str">
        <f aca="false">IF(COUNTA($A234:$J234)=0,"",IF($B234="","Pick a product",IF($E234&gt;$D234,"Confirmed &gt; received",IF($F234&gt;$E234,"Dispatched &gt; confirmed",IF($G234+$H234&gt;$F234,"Delivered + returned &gt; dispatched","OK")))))</f>
        <v/>
      </c>
    </row>
    <row r="235" customFormat="false" ht="15" hidden="false" customHeight="false" outlineLevel="0" collapsed="false">
      <c r="A235" s="20"/>
      <c r="B235" s="14"/>
      <c r="C235" s="15"/>
      <c r="D235" s="21"/>
      <c r="E235" s="21"/>
      <c r="F235" s="21"/>
      <c r="G235" s="21"/>
      <c r="H235" s="21"/>
      <c r="I235" s="15"/>
      <c r="J235" s="15"/>
      <c r="K235" s="22" t="str">
        <f aca="false">IF(COUNTA($A235:$J235)=0,"",IF($I235&lt;&gt;"",$I235,IFERROR(INDEX(Settings!$B$14:$B$28,MATCH($B235,Settings!$A$14:$A$28,0)),0)))</f>
        <v/>
      </c>
      <c r="L235" s="23" t="str">
        <f aca="false">IF(COUNTA($A235:$J235)=0,"",$G235*($K235+IFERROR(INDEX(Settings!$C$14:$C$28,MATCH($B235,Settings!$A$14:$A$28,0)),0)))</f>
        <v/>
      </c>
      <c r="M235" s="23" t="str">
        <f aca="false">IF(COUNTA($A235:$J235)=0,"",($G235+$H235*Settings!$B$10)*IFERROR(INDEX(Settings!$D$14:$D$28,MATCH($B235,Settings!$A$14:$A$28,0)),0))</f>
        <v/>
      </c>
      <c r="N235" s="23" t="str">
        <f aca="false">IF(COUNTA($A235:$J235)=0,"",$F235*IFERROR(INDEX(Settings!$E$14:$E$28,MATCH($B235,Settings!$A$14:$A$28,0)),0))</f>
        <v/>
      </c>
      <c r="O235" s="23" t="str">
        <f aca="false">IF(COUNTA($A235:$J235)=0,"",$D235*Settings!$B$5)</f>
        <v/>
      </c>
      <c r="P235" s="23" t="str">
        <f aca="false">IF(COUNTA($A235:$J235)=0,"",$G235*Settings!$B$6+$H235*Settings!$B$7)</f>
        <v/>
      </c>
      <c r="Q235" s="23" t="str">
        <f aca="false">IF(COUNTA($A235:$J235)=0,"",$L235*Settings!$B$8)</f>
        <v/>
      </c>
      <c r="R235" s="23" t="str">
        <f aca="false">IF(COUNTA($A235:$J235)=0,"",($P235+$Q235)*Settings!$B$9)</f>
        <v/>
      </c>
      <c r="S235" s="23" t="str">
        <f aca="false">IF(COUNTA($A235:$J235)=0,"",$C235+$J235+SUM($M235:$R235))</f>
        <v/>
      </c>
      <c r="T235" s="23" t="str">
        <f aca="false">IF(COUNTA($A235:$J235)=0,"",$L235-$S235)</f>
        <v/>
      </c>
      <c r="U235" s="24" t="str">
        <f aca="false">IF(COUNTA($A235:$J235)=0,"",IF($L235=0,0,$T235/$L235))</f>
        <v/>
      </c>
      <c r="V235" s="24" t="str">
        <f aca="false">IF(COUNTA($A235:$J235)=0,"",IF($D235=0,0,$E235/$D235))</f>
        <v/>
      </c>
      <c r="W235" s="24" t="str">
        <f aca="false">IF(COUNTA($A235:$J235)=0,"",IF($F235=0,0,$G235/$F235))</f>
        <v/>
      </c>
      <c r="X235" s="24" t="str">
        <f aca="false">IF(COUNTA($A235:$J235)=0,"",IF($F235=0,0,$H235/$F235))</f>
        <v/>
      </c>
      <c r="Y235" s="25" t="str">
        <f aca="false">IF(COUNTA($A235:$J235)=0,"",IF($C235=0,0,$L235/$C235))</f>
        <v/>
      </c>
      <c r="Z235" s="23" t="str">
        <f aca="false">IF(COUNTA($A235:$J235)=0,"",IF($G235=0,0,$C235/$G235))</f>
        <v/>
      </c>
      <c r="AA235" s="23" t="str">
        <f aca="false">IF(COUNTA($A235:$J235)=0,"",IF($G235=0,0,$T235/$G235))</f>
        <v/>
      </c>
      <c r="AB235" s="9" t="str">
        <f aca="false">IF(COUNTA($A235:$J235)=0,"",IF($B235="","Pick a product",IF($E235&gt;$D235,"Confirmed &gt; received",IF($F235&gt;$E235,"Dispatched &gt; confirmed",IF($G235+$H235&gt;$F235,"Delivered + returned &gt; dispatched","OK")))))</f>
        <v/>
      </c>
    </row>
    <row r="236" customFormat="false" ht="15" hidden="false" customHeight="false" outlineLevel="0" collapsed="false">
      <c r="A236" s="20"/>
      <c r="B236" s="14"/>
      <c r="C236" s="15"/>
      <c r="D236" s="21"/>
      <c r="E236" s="21"/>
      <c r="F236" s="21"/>
      <c r="G236" s="21"/>
      <c r="H236" s="21"/>
      <c r="I236" s="15"/>
      <c r="J236" s="15"/>
      <c r="K236" s="22" t="str">
        <f aca="false">IF(COUNTA($A236:$J236)=0,"",IF($I236&lt;&gt;"",$I236,IFERROR(INDEX(Settings!$B$14:$B$28,MATCH($B236,Settings!$A$14:$A$28,0)),0)))</f>
        <v/>
      </c>
      <c r="L236" s="23" t="str">
        <f aca="false">IF(COUNTA($A236:$J236)=0,"",$G236*($K236+IFERROR(INDEX(Settings!$C$14:$C$28,MATCH($B236,Settings!$A$14:$A$28,0)),0)))</f>
        <v/>
      </c>
      <c r="M236" s="23" t="str">
        <f aca="false">IF(COUNTA($A236:$J236)=0,"",($G236+$H236*Settings!$B$10)*IFERROR(INDEX(Settings!$D$14:$D$28,MATCH($B236,Settings!$A$14:$A$28,0)),0))</f>
        <v/>
      </c>
      <c r="N236" s="23" t="str">
        <f aca="false">IF(COUNTA($A236:$J236)=0,"",$F236*IFERROR(INDEX(Settings!$E$14:$E$28,MATCH($B236,Settings!$A$14:$A$28,0)),0))</f>
        <v/>
      </c>
      <c r="O236" s="23" t="str">
        <f aca="false">IF(COUNTA($A236:$J236)=0,"",$D236*Settings!$B$5)</f>
        <v/>
      </c>
      <c r="P236" s="23" t="str">
        <f aca="false">IF(COUNTA($A236:$J236)=0,"",$G236*Settings!$B$6+$H236*Settings!$B$7)</f>
        <v/>
      </c>
      <c r="Q236" s="23" t="str">
        <f aca="false">IF(COUNTA($A236:$J236)=0,"",$L236*Settings!$B$8)</f>
        <v/>
      </c>
      <c r="R236" s="23" t="str">
        <f aca="false">IF(COUNTA($A236:$J236)=0,"",($P236+$Q236)*Settings!$B$9)</f>
        <v/>
      </c>
      <c r="S236" s="23" t="str">
        <f aca="false">IF(COUNTA($A236:$J236)=0,"",$C236+$J236+SUM($M236:$R236))</f>
        <v/>
      </c>
      <c r="T236" s="23" t="str">
        <f aca="false">IF(COUNTA($A236:$J236)=0,"",$L236-$S236)</f>
        <v/>
      </c>
      <c r="U236" s="24" t="str">
        <f aca="false">IF(COUNTA($A236:$J236)=0,"",IF($L236=0,0,$T236/$L236))</f>
        <v/>
      </c>
      <c r="V236" s="24" t="str">
        <f aca="false">IF(COUNTA($A236:$J236)=0,"",IF($D236=0,0,$E236/$D236))</f>
        <v/>
      </c>
      <c r="W236" s="24" t="str">
        <f aca="false">IF(COUNTA($A236:$J236)=0,"",IF($F236=0,0,$G236/$F236))</f>
        <v/>
      </c>
      <c r="X236" s="24" t="str">
        <f aca="false">IF(COUNTA($A236:$J236)=0,"",IF($F236=0,0,$H236/$F236))</f>
        <v/>
      </c>
      <c r="Y236" s="25" t="str">
        <f aca="false">IF(COUNTA($A236:$J236)=0,"",IF($C236=0,0,$L236/$C236))</f>
        <v/>
      </c>
      <c r="Z236" s="23" t="str">
        <f aca="false">IF(COUNTA($A236:$J236)=0,"",IF($G236=0,0,$C236/$G236))</f>
        <v/>
      </c>
      <c r="AA236" s="23" t="str">
        <f aca="false">IF(COUNTA($A236:$J236)=0,"",IF($G236=0,0,$T236/$G236))</f>
        <v/>
      </c>
      <c r="AB236" s="9" t="str">
        <f aca="false">IF(COUNTA($A236:$J236)=0,"",IF($B236="","Pick a product",IF($E236&gt;$D236,"Confirmed &gt; received",IF($F236&gt;$E236,"Dispatched &gt; confirmed",IF($G236+$H236&gt;$F236,"Delivered + returned &gt; dispatched","OK")))))</f>
        <v/>
      </c>
    </row>
    <row r="237" customFormat="false" ht="15" hidden="false" customHeight="false" outlineLevel="0" collapsed="false">
      <c r="A237" s="20"/>
      <c r="B237" s="14"/>
      <c r="C237" s="15"/>
      <c r="D237" s="21"/>
      <c r="E237" s="21"/>
      <c r="F237" s="21"/>
      <c r="G237" s="21"/>
      <c r="H237" s="21"/>
      <c r="I237" s="15"/>
      <c r="J237" s="15"/>
      <c r="K237" s="22" t="str">
        <f aca="false">IF(COUNTA($A237:$J237)=0,"",IF($I237&lt;&gt;"",$I237,IFERROR(INDEX(Settings!$B$14:$B$28,MATCH($B237,Settings!$A$14:$A$28,0)),0)))</f>
        <v/>
      </c>
      <c r="L237" s="23" t="str">
        <f aca="false">IF(COUNTA($A237:$J237)=0,"",$G237*($K237+IFERROR(INDEX(Settings!$C$14:$C$28,MATCH($B237,Settings!$A$14:$A$28,0)),0)))</f>
        <v/>
      </c>
      <c r="M237" s="23" t="str">
        <f aca="false">IF(COUNTA($A237:$J237)=0,"",($G237+$H237*Settings!$B$10)*IFERROR(INDEX(Settings!$D$14:$D$28,MATCH($B237,Settings!$A$14:$A$28,0)),0))</f>
        <v/>
      </c>
      <c r="N237" s="23" t="str">
        <f aca="false">IF(COUNTA($A237:$J237)=0,"",$F237*IFERROR(INDEX(Settings!$E$14:$E$28,MATCH($B237,Settings!$A$14:$A$28,0)),0))</f>
        <v/>
      </c>
      <c r="O237" s="23" t="str">
        <f aca="false">IF(COUNTA($A237:$J237)=0,"",$D237*Settings!$B$5)</f>
        <v/>
      </c>
      <c r="P237" s="23" t="str">
        <f aca="false">IF(COUNTA($A237:$J237)=0,"",$G237*Settings!$B$6+$H237*Settings!$B$7)</f>
        <v/>
      </c>
      <c r="Q237" s="23" t="str">
        <f aca="false">IF(COUNTA($A237:$J237)=0,"",$L237*Settings!$B$8)</f>
        <v/>
      </c>
      <c r="R237" s="23" t="str">
        <f aca="false">IF(COUNTA($A237:$J237)=0,"",($P237+$Q237)*Settings!$B$9)</f>
        <v/>
      </c>
      <c r="S237" s="23" t="str">
        <f aca="false">IF(COUNTA($A237:$J237)=0,"",$C237+$J237+SUM($M237:$R237))</f>
        <v/>
      </c>
      <c r="T237" s="23" t="str">
        <f aca="false">IF(COUNTA($A237:$J237)=0,"",$L237-$S237)</f>
        <v/>
      </c>
      <c r="U237" s="24" t="str">
        <f aca="false">IF(COUNTA($A237:$J237)=0,"",IF($L237=0,0,$T237/$L237))</f>
        <v/>
      </c>
      <c r="V237" s="24" t="str">
        <f aca="false">IF(COUNTA($A237:$J237)=0,"",IF($D237=0,0,$E237/$D237))</f>
        <v/>
      </c>
      <c r="W237" s="24" t="str">
        <f aca="false">IF(COUNTA($A237:$J237)=0,"",IF($F237=0,0,$G237/$F237))</f>
        <v/>
      </c>
      <c r="X237" s="24" t="str">
        <f aca="false">IF(COUNTA($A237:$J237)=0,"",IF($F237=0,0,$H237/$F237))</f>
        <v/>
      </c>
      <c r="Y237" s="25" t="str">
        <f aca="false">IF(COUNTA($A237:$J237)=0,"",IF($C237=0,0,$L237/$C237))</f>
        <v/>
      </c>
      <c r="Z237" s="23" t="str">
        <f aca="false">IF(COUNTA($A237:$J237)=0,"",IF($G237=0,0,$C237/$G237))</f>
        <v/>
      </c>
      <c r="AA237" s="23" t="str">
        <f aca="false">IF(COUNTA($A237:$J237)=0,"",IF($G237=0,0,$T237/$G237))</f>
        <v/>
      </c>
      <c r="AB237" s="9" t="str">
        <f aca="false">IF(COUNTA($A237:$J237)=0,"",IF($B237="","Pick a product",IF($E237&gt;$D237,"Confirmed &gt; received",IF($F237&gt;$E237,"Dispatched &gt; confirmed",IF($G237+$H237&gt;$F237,"Delivered + returned &gt; dispatched","OK")))))</f>
        <v/>
      </c>
    </row>
    <row r="238" customFormat="false" ht="15" hidden="false" customHeight="false" outlineLevel="0" collapsed="false">
      <c r="A238" s="20"/>
      <c r="B238" s="14"/>
      <c r="C238" s="15"/>
      <c r="D238" s="21"/>
      <c r="E238" s="21"/>
      <c r="F238" s="21"/>
      <c r="G238" s="21"/>
      <c r="H238" s="21"/>
      <c r="I238" s="15"/>
      <c r="J238" s="15"/>
      <c r="K238" s="22" t="str">
        <f aca="false">IF(COUNTA($A238:$J238)=0,"",IF($I238&lt;&gt;"",$I238,IFERROR(INDEX(Settings!$B$14:$B$28,MATCH($B238,Settings!$A$14:$A$28,0)),0)))</f>
        <v/>
      </c>
      <c r="L238" s="23" t="str">
        <f aca="false">IF(COUNTA($A238:$J238)=0,"",$G238*($K238+IFERROR(INDEX(Settings!$C$14:$C$28,MATCH($B238,Settings!$A$14:$A$28,0)),0)))</f>
        <v/>
      </c>
      <c r="M238" s="23" t="str">
        <f aca="false">IF(COUNTA($A238:$J238)=0,"",($G238+$H238*Settings!$B$10)*IFERROR(INDEX(Settings!$D$14:$D$28,MATCH($B238,Settings!$A$14:$A$28,0)),0))</f>
        <v/>
      </c>
      <c r="N238" s="23" t="str">
        <f aca="false">IF(COUNTA($A238:$J238)=0,"",$F238*IFERROR(INDEX(Settings!$E$14:$E$28,MATCH($B238,Settings!$A$14:$A$28,0)),0))</f>
        <v/>
      </c>
      <c r="O238" s="23" t="str">
        <f aca="false">IF(COUNTA($A238:$J238)=0,"",$D238*Settings!$B$5)</f>
        <v/>
      </c>
      <c r="P238" s="23" t="str">
        <f aca="false">IF(COUNTA($A238:$J238)=0,"",$G238*Settings!$B$6+$H238*Settings!$B$7)</f>
        <v/>
      </c>
      <c r="Q238" s="23" t="str">
        <f aca="false">IF(COUNTA($A238:$J238)=0,"",$L238*Settings!$B$8)</f>
        <v/>
      </c>
      <c r="R238" s="23" t="str">
        <f aca="false">IF(COUNTA($A238:$J238)=0,"",($P238+$Q238)*Settings!$B$9)</f>
        <v/>
      </c>
      <c r="S238" s="23" t="str">
        <f aca="false">IF(COUNTA($A238:$J238)=0,"",$C238+$J238+SUM($M238:$R238))</f>
        <v/>
      </c>
      <c r="T238" s="23" t="str">
        <f aca="false">IF(COUNTA($A238:$J238)=0,"",$L238-$S238)</f>
        <v/>
      </c>
      <c r="U238" s="24" t="str">
        <f aca="false">IF(COUNTA($A238:$J238)=0,"",IF($L238=0,0,$T238/$L238))</f>
        <v/>
      </c>
      <c r="V238" s="24" t="str">
        <f aca="false">IF(COUNTA($A238:$J238)=0,"",IF($D238=0,0,$E238/$D238))</f>
        <v/>
      </c>
      <c r="W238" s="24" t="str">
        <f aca="false">IF(COUNTA($A238:$J238)=0,"",IF($F238=0,0,$G238/$F238))</f>
        <v/>
      </c>
      <c r="X238" s="24" t="str">
        <f aca="false">IF(COUNTA($A238:$J238)=0,"",IF($F238=0,0,$H238/$F238))</f>
        <v/>
      </c>
      <c r="Y238" s="25" t="str">
        <f aca="false">IF(COUNTA($A238:$J238)=0,"",IF($C238=0,0,$L238/$C238))</f>
        <v/>
      </c>
      <c r="Z238" s="23" t="str">
        <f aca="false">IF(COUNTA($A238:$J238)=0,"",IF($G238=0,0,$C238/$G238))</f>
        <v/>
      </c>
      <c r="AA238" s="23" t="str">
        <f aca="false">IF(COUNTA($A238:$J238)=0,"",IF($G238=0,0,$T238/$G238))</f>
        <v/>
      </c>
      <c r="AB238" s="9" t="str">
        <f aca="false">IF(COUNTA($A238:$J238)=0,"",IF($B238="","Pick a product",IF($E238&gt;$D238,"Confirmed &gt; received",IF($F238&gt;$E238,"Dispatched &gt; confirmed",IF($G238+$H238&gt;$F238,"Delivered + returned &gt; dispatched","OK")))))</f>
        <v/>
      </c>
    </row>
    <row r="239" customFormat="false" ht="15" hidden="false" customHeight="false" outlineLevel="0" collapsed="false">
      <c r="A239" s="20"/>
      <c r="B239" s="14"/>
      <c r="C239" s="15"/>
      <c r="D239" s="21"/>
      <c r="E239" s="21"/>
      <c r="F239" s="21"/>
      <c r="G239" s="21"/>
      <c r="H239" s="21"/>
      <c r="I239" s="15"/>
      <c r="J239" s="15"/>
      <c r="K239" s="22" t="str">
        <f aca="false">IF(COUNTA($A239:$J239)=0,"",IF($I239&lt;&gt;"",$I239,IFERROR(INDEX(Settings!$B$14:$B$28,MATCH($B239,Settings!$A$14:$A$28,0)),0)))</f>
        <v/>
      </c>
      <c r="L239" s="23" t="str">
        <f aca="false">IF(COUNTA($A239:$J239)=0,"",$G239*($K239+IFERROR(INDEX(Settings!$C$14:$C$28,MATCH($B239,Settings!$A$14:$A$28,0)),0)))</f>
        <v/>
      </c>
      <c r="M239" s="23" t="str">
        <f aca="false">IF(COUNTA($A239:$J239)=0,"",($G239+$H239*Settings!$B$10)*IFERROR(INDEX(Settings!$D$14:$D$28,MATCH($B239,Settings!$A$14:$A$28,0)),0))</f>
        <v/>
      </c>
      <c r="N239" s="23" t="str">
        <f aca="false">IF(COUNTA($A239:$J239)=0,"",$F239*IFERROR(INDEX(Settings!$E$14:$E$28,MATCH($B239,Settings!$A$14:$A$28,0)),0))</f>
        <v/>
      </c>
      <c r="O239" s="23" t="str">
        <f aca="false">IF(COUNTA($A239:$J239)=0,"",$D239*Settings!$B$5)</f>
        <v/>
      </c>
      <c r="P239" s="23" t="str">
        <f aca="false">IF(COUNTA($A239:$J239)=0,"",$G239*Settings!$B$6+$H239*Settings!$B$7)</f>
        <v/>
      </c>
      <c r="Q239" s="23" t="str">
        <f aca="false">IF(COUNTA($A239:$J239)=0,"",$L239*Settings!$B$8)</f>
        <v/>
      </c>
      <c r="R239" s="23" t="str">
        <f aca="false">IF(COUNTA($A239:$J239)=0,"",($P239+$Q239)*Settings!$B$9)</f>
        <v/>
      </c>
      <c r="S239" s="23" t="str">
        <f aca="false">IF(COUNTA($A239:$J239)=0,"",$C239+$J239+SUM($M239:$R239))</f>
        <v/>
      </c>
      <c r="T239" s="23" t="str">
        <f aca="false">IF(COUNTA($A239:$J239)=0,"",$L239-$S239)</f>
        <v/>
      </c>
      <c r="U239" s="24" t="str">
        <f aca="false">IF(COUNTA($A239:$J239)=0,"",IF($L239=0,0,$T239/$L239))</f>
        <v/>
      </c>
      <c r="V239" s="24" t="str">
        <f aca="false">IF(COUNTA($A239:$J239)=0,"",IF($D239=0,0,$E239/$D239))</f>
        <v/>
      </c>
      <c r="W239" s="24" t="str">
        <f aca="false">IF(COUNTA($A239:$J239)=0,"",IF($F239=0,0,$G239/$F239))</f>
        <v/>
      </c>
      <c r="X239" s="24" t="str">
        <f aca="false">IF(COUNTA($A239:$J239)=0,"",IF($F239=0,0,$H239/$F239))</f>
        <v/>
      </c>
      <c r="Y239" s="25" t="str">
        <f aca="false">IF(COUNTA($A239:$J239)=0,"",IF($C239=0,0,$L239/$C239))</f>
        <v/>
      </c>
      <c r="Z239" s="23" t="str">
        <f aca="false">IF(COUNTA($A239:$J239)=0,"",IF($G239=0,0,$C239/$G239))</f>
        <v/>
      </c>
      <c r="AA239" s="23" t="str">
        <f aca="false">IF(COUNTA($A239:$J239)=0,"",IF($G239=0,0,$T239/$G239))</f>
        <v/>
      </c>
      <c r="AB239" s="9" t="str">
        <f aca="false">IF(COUNTA($A239:$J239)=0,"",IF($B239="","Pick a product",IF($E239&gt;$D239,"Confirmed &gt; received",IF($F239&gt;$E239,"Dispatched &gt; confirmed",IF($G239+$H239&gt;$F239,"Delivered + returned &gt; dispatched","OK")))))</f>
        <v/>
      </c>
    </row>
    <row r="240" customFormat="false" ht="15" hidden="false" customHeight="false" outlineLevel="0" collapsed="false">
      <c r="A240" s="20"/>
      <c r="B240" s="14"/>
      <c r="C240" s="15"/>
      <c r="D240" s="21"/>
      <c r="E240" s="21"/>
      <c r="F240" s="21"/>
      <c r="G240" s="21"/>
      <c r="H240" s="21"/>
      <c r="I240" s="15"/>
      <c r="J240" s="15"/>
      <c r="K240" s="22" t="str">
        <f aca="false">IF(COUNTA($A240:$J240)=0,"",IF($I240&lt;&gt;"",$I240,IFERROR(INDEX(Settings!$B$14:$B$28,MATCH($B240,Settings!$A$14:$A$28,0)),0)))</f>
        <v/>
      </c>
      <c r="L240" s="23" t="str">
        <f aca="false">IF(COUNTA($A240:$J240)=0,"",$G240*($K240+IFERROR(INDEX(Settings!$C$14:$C$28,MATCH($B240,Settings!$A$14:$A$28,0)),0)))</f>
        <v/>
      </c>
      <c r="M240" s="23" t="str">
        <f aca="false">IF(COUNTA($A240:$J240)=0,"",($G240+$H240*Settings!$B$10)*IFERROR(INDEX(Settings!$D$14:$D$28,MATCH($B240,Settings!$A$14:$A$28,0)),0))</f>
        <v/>
      </c>
      <c r="N240" s="23" t="str">
        <f aca="false">IF(COUNTA($A240:$J240)=0,"",$F240*IFERROR(INDEX(Settings!$E$14:$E$28,MATCH($B240,Settings!$A$14:$A$28,0)),0))</f>
        <v/>
      </c>
      <c r="O240" s="23" t="str">
        <f aca="false">IF(COUNTA($A240:$J240)=0,"",$D240*Settings!$B$5)</f>
        <v/>
      </c>
      <c r="P240" s="23" t="str">
        <f aca="false">IF(COUNTA($A240:$J240)=0,"",$G240*Settings!$B$6+$H240*Settings!$B$7)</f>
        <v/>
      </c>
      <c r="Q240" s="23" t="str">
        <f aca="false">IF(COUNTA($A240:$J240)=0,"",$L240*Settings!$B$8)</f>
        <v/>
      </c>
      <c r="R240" s="23" t="str">
        <f aca="false">IF(COUNTA($A240:$J240)=0,"",($P240+$Q240)*Settings!$B$9)</f>
        <v/>
      </c>
      <c r="S240" s="23" t="str">
        <f aca="false">IF(COUNTA($A240:$J240)=0,"",$C240+$J240+SUM($M240:$R240))</f>
        <v/>
      </c>
      <c r="T240" s="23" t="str">
        <f aca="false">IF(COUNTA($A240:$J240)=0,"",$L240-$S240)</f>
        <v/>
      </c>
      <c r="U240" s="24" t="str">
        <f aca="false">IF(COUNTA($A240:$J240)=0,"",IF($L240=0,0,$T240/$L240))</f>
        <v/>
      </c>
      <c r="V240" s="24" t="str">
        <f aca="false">IF(COUNTA($A240:$J240)=0,"",IF($D240=0,0,$E240/$D240))</f>
        <v/>
      </c>
      <c r="W240" s="24" t="str">
        <f aca="false">IF(COUNTA($A240:$J240)=0,"",IF($F240=0,0,$G240/$F240))</f>
        <v/>
      </c>
      <c r="X240" s="24" t="str">
        <f aca="false">IF(COUNTA($A240:$J240)=0,"",IF($F240=0,0,$H240/$F240))</f>
        <v/>
      </c>
      <c r="Y240" s="25" t="str">
        <f aca="false">IF(COUNTA($A240:$J240)=0,"",IF($C240=0,0,$L240/$C240))</f>
        <v/>
      </c>
      <c r="Z240" s="23" t="str">
        <f aca="false">IF(COUNTA($A240:$J240)=0,"",IF($G240=0,0,$C240/$G240))</f>
        <v/>
      </c>
      <c r="AA240" s="23" t="str">
        <f aca="false">IF(COUNTA($A240:$J240)=0,"",IF($G240=0,0,$T240/$G240))</f>
        <v/>
      </c>
      <c r="AB240" s="9" t="str">
        <f aca="false">IF(COUNTA($A240:$J240)=0,"",IF($B240="","Pick a product",IF($E240&gt;$D240,"Confirmed &gt; received",IF($F240&gt;$E240,"Dispatched &gt; confirmed",IF($G240+$H240&gt;$F240,"Delivered + returned &gt; dispatched","OK")))))</f>
        <v/>
      </c>
    </row>
    <row r="241" customFormat="false" ht="15" hidden="false" customHeight="false" outlineLevel="0" collapsed="false">
      <c r="A241" s="20"/>
      <c r="B241" s="14"/>
      <c r="C241" s="15"/>
      <c r="D241" s="21"/>
      <c r="E241" s="21"/>
      <c r="F241" s="21"/>
      <c r="G241" s="21"/>
      <c r="H241" s="21"/>
      <c r="I241" s="15"/>
      <c r="J241" s="15"/>
      <c r="K241" s="22" t="str">
        <f aca="false">IF(COUNTA($A241:$J241)=0,"",IF($I241&lt;&gt;"",$I241,IFERROR(INDEX(Settings!$B$14:$B$28,MATCH($B241,Settings!$A$14:$A$28,0)),0)))</f>
        <v/>
      </c>
      <c r="L241" s="23" t="str">
        <f aca="false">IF(COUNTA($A241:$J241)=0,"",$G241*($K241+IFERROR(INDEX(Settings!$C$14:$C$28,MATCH($B241,Settings!$A$14:$A$28,0)),0)))</f>
        <v/>
      </c>
      <c r="M241" s="23" t="str">
        <f aca="false">IF(COUNTA($A241:$J241)=0,"",($G241+$H241*Settings!$B$10)*IFERROR(INDEX(Settings!$D$14:$D$28,MATCH($B241,Settings!$A$14:$A$28,0)),0))</f>
        <v/>
      </c>
      <c r="N241" s="23" t="str">
        <f aca="false">IF(COUNTA($A241:$J241)=0,"",$F241*IFERROR(INDEX(Settings!$E$14:$E$28,MATCH($B241,Settings!$A$14:$A$28,0)),0))</f>
        <v/>
      </c>
      <c r="O241" s="23" t="str">
        <f aca="false">IF(COUNTA($A241:$J241)=0,"",$D241*Settings!$B$5)</f>
        <v/>
      </c>
      <c r="P241" s="23" t="str">
        <f aca="false">IF(COUNTA($A241:$J241)=0,"",$G241*Settings!$B$6+$H241*Settings!$B$7)</f>
        <v/>
      </c>
      <c r="Q241" s="23" t="str">
        <f aca="false">IF(COUNTA($A241:$J241)=0,"",$L241*Settings!$B$8)</f>
        <v/>
      </c>
      <c r="R241" s="23" t="str">
        <f aca="false">IF(COUNTA($A241:$J241)=0,"",($P241+$Q241)*Settings!$B$9)</f>
        <v/>
      </c>
      <c r="S241" s="23" t="str">
        <f aca="false">IF(COUNTA($A241:$J241)=0,"",$C241+$J241+SUM($M241:$R241))</f>
        <v/>
      </c>
      <c r="T241" s="23" t="str">
        <f aca="false">IF(COUNTA($A241:$J241)=0,"",$L241-$S241)</f>
        <v/>
      </c>
      <c r="U241" s="24" t="str">
        <f aca="false">IF(COUNTA($A241:$J241)=0,"",IF($L241=0,0,$T241/$L241))</f>
        <v/>
      </c>
      <c r="V241" s="24" t="str">
        <f aca="false">IF(COUNTA($A241:$J241)=0,"",IF($D241=0,0,$E241/$D241))</f>
        <v/>
      </c>
      <c r="W241" s="24" t="str">
        <f aca="false">IF(COUNTA($A241:$J241)=0,"",IF($F241=0,0,$G241/$F241))</f>
        <v/>
      </c>
      <c r="X241" s="24" t="str">
        <f aca="false">IF(COUNTA($A241:$J241)=0,"",IF($F241=0,0,$H241/$F241))</f>
        <v/>
      </c>
      <c r="Y241" s="25" t="str">
        <f aca="false">IF(COUNTA($A241:$J241)=0,"",IF($C241=0,0,$L241/$C241))</f>
        <v/>
      </c>
      <c r="Z241" s="23" t="str">
        <f aca="false">IF(COUNTA($A241:$J241)=0,"",IF($G241=0,0,$C241/$G241))</f>
        <v/>
      </c>
      <c r="AA241" s="23" t="str">
        <f aca="false">IF(COUNTA($A241:$J241)=0,"",IF($G241=0,0,$T241/$G241))</f>
        <v/>
      </c>
      <c r="AB241" s="9" t="str">
        <f aca="false">IF(COUNTA($A241:$J241)=0,"",IF($B241="","Pick a product",IF($E241&gt;$D241,"Confirmed &gt; received",IF($F241&gt;$E241,"Dispatched &gt; confirmed",IF($G241+$H241&gt;$F241,"Delivered + returned &gt; dispatched","OK")))))</f>
        <v/>
      </c>
    </row>
    <row r="242" customFormat="false" ht="15" hidden="false" customHeight="false" outlineLevel="0" collapsed="false">
      <c r="A242" s="20"/>
      <c r="B242" s="14"/>
      <c r="C242" s="15"/>
      <c r="D242" s="21"/>
      <c r="E242" s="21"/>
      <c r="F242" s="21"/>
      <c r="G242" s="21"/>
      <c r="H242" s="21"/>
      <c r="I242" s="15"/>
      <c r="J242" s="15"/>
      <c r="K242" s="22" t="str">
        <f aca="false">IF(COUNTA($A242:$J242)=0,"",IF($I242&lt;&gt;"",$I242,IFERROR(INDEX(Settings!$B$14:$B$28,MATCH($B242,Settings!$A$14:$A$28,0)),0)))</f>
        <v/>
      </c>
      <c r="L242" s="23" t="str">
        <f aca="false">IF(COUNTA($A242:$J242)=0,"",$G242*($K242+IFERROR(INDEX(Settings!$C$14:$C$28,MATCH($B242,Settings!$A$14:$A$28,0)),0)))</f>
        <v/>
      </c>
      <c r="M242" s="23" t="str">
        <f aca="false">IF(COUNTA($A242:$J242)=0,"",($G242+$H242*Settings!$B$10)*IFERROR(INDEX(Settings!$D$14:$D$28,MATCH($B242,Settings!$A$14:$A$28,0)),0))</f>
        <v/>
      </c>
      <c r="N242" s="23" t="str">
        <f aca="false">IF(COUNTA($A242:$J242)=0,"",$F242*IFERROR(INDEX(Settings!$E$14:$E$28,MATCH($B242,Settings!$A$14:$A$28,0)),0))</f>
        <v/>
      </c>
      <c r="O242" s="23" t="str">
        <f aca="false">IF(COUNTA($A242:$J242)=0,"",$D242*Settings!$B$5)</f>
        <v/>
      </c>
      <c r="P242" s="23" t="str">
        <f aca="false">IF(COUNTA($A242:$J242)=0,"",$G242*Settings!$B$6+$H242*Settings!$B$7)</f>
        <v/>
      </c>
      <c r="Q242" s="23" t="str">
        <f aca="false">IF(COUNTA($A242:$J242)=0,"",$L242*Settings!$B$8)</f>
        <v/>
      </c>
      <c r="R242" s="23" t="str">
        <f aca="false">IF(COUNTA($A242:$J242)=0,"",($P242+$Q242)*Settings!$B$9)</f>
        <v/>
      </c>
      <c r="S242" s="23" t="str">
        <f aca="false">IF(COUNTA($A242:$J242)=0,"",$C242+$J242+SUM($M242:$R242))</f>
        <v/>
      </c>
      <c r="T242" s="23" t="str">
        <f aca="false">IF(COUNTA($A242:$J242)=0,"",$L242-$S242)</f>
        <v/>
      </c>
      <c r="U242" s="24" t="str">
        <f aca="false">IF(COUNTA($A242:$J242)=0,"",IF($L242=0,0,$T242/$L242))</f>
        <v/>
      </c>
      <c r="V242" s="24" t="str">
        <f aca="false">IF(COUNTA($A242:$J242)=0,"",IF($D242=0,0,$E242/$D242))</f>
        <v/>
      </c>
      <c r="W242" s="24" t="str">
        <f aca="false">IF(COUNTA($A242:$J242)=0,"",IF($F242=0,0,$G242/$F242))</f>
        <v/>
      </c>
      <c r="X242" s="24" t="str">
        <f aca="false">IF(COUNTA($A242:$J242)=0,"",IF($F242=0,0,$H242/$F242))</f>
        <v/>
      </c>
      <c r="Y242" s="25" t="str">
        <f aca="false">IF(COUNTA($A242:$J242)=0,"",IF($C242=0,0,$L242/$C242))</f>
        <v/>
      </c>
      <c r="Z242" s="23" t="str">
        <f aca="false">IF(COUNTA($A242:$J242)=0,"",IF($G242=0,0,$C242/$G242))</f>
        <v/>
      </c>
      <c r="AA242" s="23" t="str">
        <f aca="false">IF(COUNTA($A242:$J242)=0,"",IF($G242=0,0,$T242/$G242))</f>
        <v/>
      </c>
      <c r="AB242" s="9" t="str">
        <f aca="false">IF(COUNTA($A242:$J242)=0,"",IF($B242="","Pick a product",IF($E242&gt;$D242,"Confirmed &gt; received",IF($F242&gt;$E242,"Dispatched &gt; confirmed",IF($G242+$H242&gt;$F242,"Delivered + returned &gt; dispatched","OK")))))</f>
        <v/>
      </c>
    </row>
    <row r="243" customFormat="false" ht="15" hidden="false" customHeight="false" outlineLevel="0" collapsed="false">
      <c r="A243" s="20"/>
      <c r="B243" s="14"/>
      <c r="C243" s="15"/>
      <c r="D243" s="21"/>
      <c r="E243" s="21"/>
      <c r="F243" s="21"/>
      <c r="G243" s="21"/>
      <c r="H243" s="21"/>
      <c r="I243" s="15"/>
      <c r="J243" s="15"/>
      <c r="K243" s="22" t="str">
        <f aca="false">IF(COUNTA($A243:$J243)=0,"",IF($I243&lt;&gt;"",$I243,IFERROR(INDEX(Settings!$B$14:$B$28,MATCH($B243,Settings!$A$14:$A$28,0)),0)))</f>
        <v/>
      </c>
      <c r="L243" s="23" t="str">
        <f aca="false">IF(COUNTA($A243:$J243)=0,"",$G243*($K243+IFERROR(INDEX(Settings!$C$14:$C$28,MATCH($B243,Settings!$A$14:$A$28,0)),0)))</f>
        <v/>
      </c>
      <c r="M243" s="23" t="str">
        <f aca="false">IF(COUNTA($A243:$J243)=0,"",($G243+$H243*Settings!$B$10)*IFERROR(INDEX(Settings!$D$14:$D$28,MATCH($B243,Settings!$A$14:$A$28,0)),0))</f>
        <v/>
      </c>
      <c r="N243" s="23" t="str">
        <f aca="false">IF(COUNTA($A243:$J243)=0,"",$F243*IFERROR(INDEX(Settings!$E$14:$E$28,MATCH($B243,Settings!$A$14:$A$28,0)),0))</f>
        <v/>
      </c>
      <c r="O243" s="23" t="str">
        <f aca="false">IF(COUNTA($A243:$J243)=0,"",$D243*Settings!$B$5)</f>
        <v/>
      </c>
      <c r="P243" s="23" t="str">
        <f aca="false">IF(COUNTA($A243:$J243)=0,"",$G243*Settings!$B$6+$H243*Settings!$B$7)</f>
        <v/>
      </c>
      <c r="Q243" s="23" t="str">
        <f aca="false">IF(COUNTA($A243:$J243)=0,"",$L243*Settings!$B$8)</f>
        <v/>
      </c>
      <c r="R243" s="23" t="str">
        <f aca="false">IF(COUNTA($A243:$J243)=0,"",($P243+$Q243)*Settings!$B$9)</f>
        <v/>
      </c>
      <c r="S243" s="23" t="str">
        <f aca="false">IF(COUNTA($A243:$J243)=0,"",$C243+$J243+SUM($M243:$R243))</f>
        <v/>
      </c>
      <c r="T243" s="23" t="str">
        <f aca="false">IF(COUNTA($A243:$J243)=0,"",$L243-$S243)</f>
        <v/>
      </c>
      <c r="U243" s="24" t="str">
        <f aca="false">IF(COUNTA($A243:$J243)=0,"",IF($L243=0,0,$T243/$L243))</f>
        <v/>
      </c>
      <c r="V243" s="24" t="str">
        <f aca="false">IF(COUNTA($A243:$J243)=0,"",IF($D243=0,0,$E243/$D243))</f>
        <v/>
      </c>
      <c r="W243" s="24" t="str">
        <f aca="false">IF(COUNTA($A243:$J243)=0,"",IF($F243=0,0,$G243/$F243))</f>
        <v/>
      </c>
      <c r="X243" s="24" t="str">
        <f aca="false">IF(COUNTA($A243:$J243)=0,"",IF($F243=0,0,$H243/$F243))</f>
        <v/>
      </c>
      <c r="Y243" s="25" t="str">
        <f aca="false">IF(COUNTA($A243:$J243)=0,"",IF($C243=0,0,$L243/$C243))</f>
        <v/>
      </c>
      <c r="Z243" s="23" t="str">
        <f aca="false">IF(COUNTA($A243:$J243)=0,"",IF($G243=0,0,$C243/$G243))</f>
        <v/>
      </c>
      <c r="AA243" s="23" t="str">
        <f aca="false">IF(COUNTA($A243:$J243)=0,"",IF($G243=0,0,$T243/$G243))</f>
        <v/>
      </c>
      <c r="AB243" s="9" t="str">
        <f aca="false">IF(COUNTA($A243:$J243)=0,"",IF($B243="","Pick a product",IF($E243&gt;$D243,"Confirmed &gt; received",IF($F243&gt;$E243,"Dispatched &gt; confirmed",IF($G243+$H243&gt;$F243,"Delivered + returned &gt; dispatched","OK")))))</f>
        <v/>
      </c>
    </row>
    <row r="244" customFormat="false" ht="15" hidden="false" customHeight="false" outlineLevel="0" collapsed="false">
      <c r="A244" s="20"/>
      <c r="B244" s="14"/>
      <c r="C244" s="15"/>
      <c r="D244" s="21"/>
      <c r="E244" s="21"/>
      <c r="F244" s="21"/>
      <c r="G244" s="21"/>
      <c r="H244" s="21"/>
      <c r="I244" s="15"/>
      <c r="J244" s="15"/>
      <c r="K244" s="22" t="str">
        <f aca="false">IF(COUNTA($A244:$J244)=0,"",IF($I244&lt;&gt;"",$I244,IFERROR(INDEX(Settings!$B$14:$B$28,MATCH($B244,Settings!$A$14:$A$28,0)),0)))</f>
        <v/>
      </c>
      <c r="L244" s="23" t="str">
        <f aca="false">IF(COUNTA($A244:$J244)=0,"",$G244*($K244+IFERROR(INDEX(Settings!$C$14:$C$28,MATCH($B244,Settings!$A$14:$A$28,0)),0)))</f>
        <v/>
      </c>
      <c r="M244" s="23" t="str">
        <f aca="false">IF(COUNTA($A244:$J244)=0,"",($G244+$H244*Settings!$B$10)*IFERROR(INDEX(Settings!$D$14:$D$28,MATCH($B244,Settings!$A$14:$A$28,0)),0))</f>
        <v/>
      </c>
      <c r="N244" s="23" t="str">
        <f aca="false">IF(COUNTA($A244:$J244)=0,"",$F244*IFERROR(INDEX(Settings!$E$14:$E$28,MATCH($B244,Settings!$A$14:$A$28,0)),0))</f>
        <v/>
      </c>
      <c r="O244" s="23" t="str">
        <f aca="false">IF(COUNTA($A244:$J244)=0,"",$D244*Settings!$B$5)</f>
        <v/>
      </c>
      <c r="P244" s="23" t="str">
        <f aca="false">IF(COUNTA($A244:$J244)=0,"",$G244*Settings!$B$6+$H244*Settings!$B$7)</f>
        <v/>
      </c>
      <c r="Q244" s="23" t="str">
        <f aca="false">IF(COUNTA($A244:$J244)=0,"",$L244*Settings!$B$8)</f>
        <v/>
      </c>
      <c r="R244" s="23" t="str">
        <f aca="false">IF(COUNTA($A244:$J244)=0,"",($P244+$Q244)*Settings!$B$9)</f>
        <v/>
      </c>
      <c r="S244" s="23" t="str">
        <f aca="false">IF(COUNTA($A244:$J244)=0,"",$C244+$J244+SUM($M244:$R244))</f>
        <v/>
      </c>
      <c r="T244" s="23" t="str">
        <f aca="false">IF(COUNTA($A244:$J244)=0,"",$L244-$S244)</f>
        <v/>
      </c>
      <c r="U244" s="24" t="str">
        <f aca="false">IF(COUNTA($A244:$J244)=0,"",IF($L244=0,0,$T244/$L244))</f>
        <v/>
      </c>
      <c r="V244" s="24" t="str">
        <f aca="false">IF(COUNTA($A244:$J244)=0,"",IF($D244=0,0,$E244/$D244))</f>
        <v/>
      </c>
      <c r="W244" s="24" t="str">
        <f aca="false">IF(COUNTA($A244:$J244)=0,"",IF($F244=0,0,$G244/$F244))</f>
        <v/>
      </c>
      <c r="X244" s="24" t="str">
        <f aca="false">IF(COUNTA($A244:$J244)=0,"",IF($F244=0,0,$H244/$F244))</f>
        <v/>
      </c>
      <c r="Y244" s="25" t="str">
        <f aca="false">IF(COUNTA($A244:$J244)=0,"",IF($C244=0,0,$L244/$C244))</f>
        <v/>
      </c>
      <c r="Z244" s="23" t="str">
        <f aca="false">IF(COUNTA($A244:$J244)=0,"",IF($G244=0,0,$C244/$G244))</f>
        <v/>
      </c>
      <c r="AA244" s="23" t="str">
        <f aca="false">IF(COUNTA($A244:$J244)=0,"",IF($G244=0,0,$T244/$G244))</f>
        <v/>
      </c>
      <c r="AB244" s="9" t="str">
        <f aca="false">IF(COUNTA($A244:$J244)=0,"",IF($B244="","Pick a product",IF($E244&gt;$D244,"Confirmed &gt; received",IF($F244&gt;$E244,"Dispatched &gt; confirmed",IF($G244+$H244&gt;$F244,"Delivered + returned &gt; dispatched","OK")))))</f>
        <v/>
      </c>
    </row>
    <row r="245" customFormat="false" ht="15" hidden="false" customHeight="false" outlineLevel="0" collapsed="false">
      <c r="A245" s="20"/>
      <c r="B245" s="14"/>
      <c r="C245" s="15"/>
      <c r="D245" s="21"/>
      <c r="E245" s="21"/>
      <c r="F245" s="21"/>
      <c r="G245" s="21"/>
      <c r="H245" s="21"/>
      <c r="I245" s="15"/>
      <c r="J245" s="15"/>
      <c r="K245" s="22" t="str">
        <f aca="false">IF(COUNTA($A245:$J245)=0,"",IF($I245&lt;&gt;"",$I245,IFERROR(INDEX(Settings!$B$14:$B$28,MATCH($B245,Settings!$A$14:$A$28,0)),0)))</f>
        <v/>
      </c>
      <c r="L245" s="23" t="str">
        <f aca="false">IF(COUNTA($A245:$J245)=0,"",$G245*($K245+IFERROR(INDEX(Settings!$C$14:$C$28,MATCH($B245,Settings!$A$14:$A$28,0)),0)))</f>
        <v/>
      </c>
      <c r="M245" s="23" t="str">
        <f aca="false">IF(COUNTA($A245:$J245)=0,"",($G245+$H245*Settings!$B$10)*IFERROR(INDEX(Settings!$D$14:$D$28,MATCH($B245,Settings!$A$14:$A$28,0)),0))</f>
        <v/>
      </c>
      <c r="N245" s="23" t="str">
        <f aca="false">IF(COUNTA($A245:$J245)=0,"",$F245*IFERROR(INDEX(Settings!$E$14:$E$28,MATCH($B245,Settings!$A$14:$A$28,0)),0))</f>
        <v/>
      </c>
      <c r="O245" s="23" t="str">
        <f aca="false">IF(COUNTA($A245:$J245)=0,"",$D245*Settings!$B$5)</f>
        <v/>
      </c>
      <c r="P245" s="23" t="str">
        <f aca="false">IF(COUNTA($A245:$J245)=0,"",$G245*Settings!$B$6+$H245*Settings!$B$7)</f>
        <v/>
      </c>
      <c r="Q245" s="23" t="str">
        <f aca="false">IF(COUNTA($A245:$J245)=0,"",$L245*Settings!$B$8)</f>
        <v/>
      </c>
      <c r="R245" s="23" t="str">
        <f aca="false">IF(COUNTA($A245:$J245)=0,"",($P245+$Q245)*Settings!$B$9)</f>
        <v/>
      </c>
      <c r="S245" s="23" t="str">
        <f aca="false">IF(COUNTA($A245:$J245)=0,"",$C245+$J245+SUM($M245:$R245))</f>
        <v/>
      </c>
      <c r="T245" s="23" t="str">
        <f aca="false">IF(COUNTA($A245:$J245)=0,"",$L245-$S245)</f>
        <v/>
      </c>
      <c r="U245" s="24" t="str">
        <f aca="false">IF(COUNTA($A245:$J245)=0,"",IF($L245=0,0,$T245/$L245))</f>
        <v/>
      </c>
      <c r="V245" s="24" t="str">
        <f aca="false">IF(COUNTA($A245:$J245)=0,"",IF($D245=0,0,$E245/$D245))</f>
        <v/>
      </c>
      <c r="W245" s="24" t="str">
        <f aca="false">IF(COUNTA($A245:$J245)=0,"",IF($F245=0,0,$G245/$F245))</f>
        <v/>
      </c>
      <c r="X245" s="24" t="str">
        <f aca="false">IF(COUNTA($A245:$J245)=0,"",IF($F245=0,0,$H245/$F245))</f>
        <v/>
      </c>
      <c r="Y245" s="25" t="str">
        <f aca="false">IF(COUNTA($A245:$J245)=0,"",IF($C245=0,0,$L245/$C245))</f>
        <v/>
      </c>
      <c r="Z245" s="23" t="str">
        <f aca="false">IF(COUNTA($A245:$J245)=0,"",IF($G245=0,0,$C245/$G245))</f>
        <v/>
      </c>
      <c r="AA245" s="23" t="str">
        <f aca="false">IF(COUNTA($A245:$J245)=0,"",IF($G245=0,0,$T245/$G245))</f>
        <v/>
      </c>
      <c r="AB245" s="9" t="str">
        <f aca="false">IF(COUNTA($A245:$J245)=0,"",IF($B245="","Pick a product",IF($E245&gt;$D245,"Confirmed &gt; received",IF($F245&gt;$E245,"Dispatched &gt; confirmed",IF($G245+$H245&gt;$F245,"Delivered + returned &gt; dispatched","OK")))))</f>
        <v/>
      </c>
    </row>
    <row r="246" customFormat="false" ht="15" hidden="false" customHeight="false" outlineLevel="0" collapsed="false">
      <c r="A246" s="20"/>
      <c r="B246" s="14"/>
      <c r="C246" s="15"/>
      <c r="D246" s="21"/>
      <c r="E246" s="21"/>
      <c r="F246" s="21"/>
      <c r="G246" s="21"/>
      <c r="H246" s="21"/>
      <c r="I246" s="15"/>
      <c r="J246" s="15"/>
      <c r="K246" s="22" t="str">
        <f aca="false">IF(COUNTA($A246:$J246)=0,"",IF($I246&lt;&gt;"",$I246,IFERROR(INDEX(Settings!$B$14:$B$28,MATCH($B246,Settings!$A$14:$A$28,0)),0)))</f>
        <v/>
      </c>
      <c r="L246" s="23" t="str">
        <f aca="false">IF(COUNTA($A246:$J246)=0,"",$G246*($K246+IFERROR(INDEX(Settings!$C$14:$C$28,MATCH($B246,Settings!$A$14:$A$28,0)),0)))</f>
        <v/>
      </c>
      <c r="M246" s="23" t="str">
        <f aca="false">IF(COUNTA($A246:$J246)=0,"",($G246+$H246*Settings!$B$10)*IFERROR(INDEX(Settings!$D$14:$D$28,MATCH($B246,Settings!$A$14:$A$28,0)),0))</f>
        <v/>
      </c>
      <c r="N246" s="23" t="str">
        <f aca="false">IF(COUNTA($A246:$J246)=0,"",$F246*IFERROR(INDEX(Settings!$E$14:$E$28,MATCH($B246,Settings!$A$14:$A$28,0)),0))</f>
        <v/>
      </c>
      <c r="O246" s="23" t="str">
        <f aca="false">IF(COUNTA($A246:$J246)=0,"",$D246*Settings!$B$5)</f>
        <v/>
      </c>
      <c r="P246" s="23" t="str">
        <f aca="false">IF(COUNTA($A246:$J246)=0,"",$G246*Settings!$B$6+$H246*Settings!$B$7)</f>
        <v/>
      </c>
      <c r="Q246" s="23" t="str">
        <f aca="false">IF(COUNTA($A246:$J246)=0,"",$L246*Settings!$B$8)</f>
        <v/>
      </c>
      <c r="R246" s="23" t="str">
        <f aca="false">IF(COUNTA($A246:$J246)=0,"",($P246+$Q246)*Settings!$B$9)</f>
        <v/>
      </c>
      <c r="S246" s="23" t="str">
        <f aca="false">IF(COUNTA($A246:$J246)=0,"",$C246+$J246+SUM($M246:$R246))</f>
        <v/>
      </c>
      <c r="T246" s="23" t="str">
        <f aca="false">IF(COUNTA($A246:$J246)=0,"",$L246-$S246)</f>
        <v/>
      </c>
      <c r="U246" s="24" t="str">
        <f aca="false">IF(COUNTA($A246:$J246)=0,"",IF($L246=0,0,$T246/$L246))</f>
        <v/>
      </c>
      <c r="V246" s="24" t="str">
        <f aca="false">IF(COUNTA($A246:$J246)=0,"",IF($D246=0,0,$E246/$D246))</f>
        <v/>
      </c>
      <c r="W246" s="24" t="str">
        <f aca="false">IF(COUNTA($A246:$J246)=0,"",IF($F246=0,0,$G246/$F246))</f>
        <v/>
      </c>
      <c r="X246" s="24" t="str">
        <f aca="false">IF(COUNTA($A246:$J246)=0,"",IF($F246=0,0,$H246/$F246))</f>
        <v/>
      </c>
      <c r="Y246" s="25" t="str">
        <f aca="false">IF(COUNTA($A246:$J246)=0,"",IF($C246=0,0,$L246/$C246))</f>
        <v/>
      </c>
      <c r="Z246" s="23" t="str">
        <f aca="false">IF(COUNTA($A246:$J246)=0,"",IF($G246=0,0,$C246/$G246))</f>
        <v/>
      </c>
      <c r="AA246" s="23" t="str">
        <f aca="false">IF(COUNTA($A246:$J246)=0,"",IF($G246=0,0,$T246/$G246))</f>
        <v/>
      </c>
      <c r="AB246" s="9" t="str">
        <f aca="false">IF(COUNTA($A246:$J246)=0,"",IF($B246="","Pick a product",IF($E246&gt;$D246,"Confirmed &gt; received",IF($F246&gt;$E246,"Dispatched &gt; confirmed",IF($G246+$H246&gt;$F246,"Delivered + returned &gt; dispatched","OK")))))</f>
        <v/>
      </c>
    </row>
    <row r="247" customFormat="false" ht="15" hidden="false" customHeight="false" outlineLevel="0" collapsed="false">
      <c r="A247" s="20"/>
      <c r="B247" s="14"/>
      <c r="C247" s="15"/>
      <c r="D247" s="21"/>
      <c r="E247" s="21"/>
      <c r="F247" s="21"/>
      <c r="G247" s="21"/>
      <c r="H247" s="21"/>
      <c r="I247" s="15"/>
      <c r="J247" s="15"/>
      <c r="K247" s="22" t="str">
        <f aca="false">IF(COUNTA($A247:$J247)=0,"",IF($I247&lt;&gt;"",$I247,IFERROR(INDEX(Settings!$B$14:$B$28,MATCH($B247,Settings!$A$14:$A$28,0)),0)))</f>
        <v/>
      </c>
      <c r="L247" s="23" t="str">
        <f aca="false">IF(COUNTA($A247:$J247)=0,"",$G247*($K247+IFERROR(INDEX(Settings!$C$14:$C$28,MATCH($B247,Settings!$A$14:$A$28,0)),0)))</f>
        <v/>
      </c>
      <c r="M247" s="23" t="str">
        <f aca="false">IF(COUNTA($A247:$J247)=0,"",($G247+$H247*Settings!$B$10)*IFERROR(INDEX(Settings!$D$14:$D$28,MATCH($B247,Settings!$A$14:$A$28,0)),0))</f>
        <v/>
      </c>
      <c r="N247" s="23" t="str">
        <f aca="false">IF(COUNTA($A247:$J247)=0,"",$F247*IFERROR(INDEX(Settings!$E$14:$E$28,MATCH($B247,Settings!$A$14:$A$28,0)),0))</f>
        <v/>
      </c>
      <c r="O247" s="23" t="str">
        <f aca="false">IF(COUNTA($A247:$J247)=0,"",$D247*Settings!$B$5)</f>
        <v/>
      </c>
      <c r="P247" s="23" t="str">
        <f aca="false">IF(COUNTA($A247:$J247)=0,"",$G247*Settings!$B$6+$H247*Settings!$B$7)</f>
        <v/>
      </c>
      <c r="Q247" s="23" t="str">
        <f aca="false">IF(COUNTA($A247:$J247)=0,"",$L247*Settings!$B$8)</f>
        <v/>
      </c>
      <c r="R247" s="23" t="str">
        <f aca="false">IF(COUNTA($A247:$J247)=0,"",($P247+$Q247)*Settings!$B$9)</f>
        <v/>
      </c>
      <c r="S247" s="23" t="str">
        <f aca="false">IF(COUNTA($A247:$J247)=0,"",$C247+$J247+SUM($M247:$R247))</f>
        <v/>
      </c>
      <c r="T247" s="23" t="str">
        <f aca="false">IF(COUNTA($A247:$J247)=0,"",$L247-$S247)</f>
        <v/>
      </c>
      <c r="U247" s="24" t="str">
        <f aca="false">IF(COUNTA($A247:$J247)=0,"",IF($L247=0,0,$T247/$L247))</f>
        <v/>
      </c>
      <c r="V247" s="24" t="str">
        <f aca="false">IF(COUNTA($A247:$J247)=0,"",IF($D247=0,0,$E247/$D247))</f>
        <v/>
      </c>
      <c r="W247" s="24" t="str">
        <f aca="false">IF(COUNTA($A247:$J247)=0,"",IF($F247=0,0,$G247/$F247))</f>
        <v/>
      </c>
      <c r="X247" s="24" t="str">
        <f aca="false">IF(COUNTA($A247:$J247)=0,"",IF($F247=0,0,$H247/$F247))</f>
        <v/>
      </c>
      <c r="Y247" s="25" t="str">
        <f aca="false">IF(COUNTA($A247:$J247)=0,"",IF($C247=0,0,$L247/$C247))</f>
        <v/>
      </c>
      <c r="Z247" s="23" t="str">
        <f aca="false">IF(COUNTA($A247:$J247)=0,"",IF($G247=0,0,$C247/$G247))</f>
        <v/>
      </c>
      <c r="AA247" s="23" t="str">
        <f aca="false">IF(COUNTA($A247:$J247)=0,"",IF($G247=0,0,$T247/$G247))</f>
        <v/>
      </c>
      <c r="AB247" s="9" t="str">
        <f aca="false">IF(COUNTA($A247:$J247)=0,"",IF($B247="","Pick a product",IF($E247&gt;$D247,"Confirmed &gt; received",IF($F247&gt;$E247,"Dispatched &gt; confirmed",IF($G247+$H247&gt;$F247,"Delivered + returned &gt; dispatched","OK")))))</f>
        <v/>
      </c>
    </row>
    <row r="248" customFormat="false" ht="15" hidden="false" customHeight="false" outlineLevel="0" collapsed="false">
      <c r="A248" s="20"/>
      <c r="B248" s="14"/>
      <c r="C248" s="15"/>
      <c r="D248" s="21"/>
      <c r="E248" s="21"/>
      <c r="F248" s="21"/>
      <c r="G248" s="21"/>
      <c r="H248" s="21"/>
      <c r="I248" s="15"/>
      <c r="J248" s="15"/>
      <c r="K248" s="22" t="str">
        <f aca="false">IF(COUNTA($A248:$J248)=0,"",IF($I248&lt;&gt;"",$I248,IFERROR(INDEX(Settings!$B$14:$B$28,MATCH($B248,Settings!$A$14:$A$28,0)),0)))</f>
        <v/>
      </c>
      <c r="L248" s="23" t="str">
        <f aca="false">IF(COUNTA($A248:$J248)=0,"",$G248*($K248+IFERROR(INDEX(Settings!$C$14:$C$28,MATCH($B248,Settings!$A$14:$A$28,0)),0)))</f>
        <v/>
      </c>
      <c r="M248" s="23" t="str">
        <f aca="false">IF(COUNTA($A248:$J248)=0,"",($G248+$H248*Settings!$B$10)*IFERROR(INDEX(Settings!$D$14:$D$28,MATCH($B248,Settings!$A$14:$A$28,0)),0))</f>
        <v/>
      </c>
      <c r="N248" s="23" t="str">
        <f aca="false">IF(COUNTA($A248:$J248)=0,"",$F248*IFERROR(INDEX(Settings!$E$14:$E$28,MATCH($B248,Settings!$A$14:$A$28,0)),0))</f>
        <v/>
      </c>
      <c r="O248" s="23" t="str">
        <f aca="false">IF(COUNTA($A248:$J248)=0,"",$D248*Settings!$B$5)</f>
        <v/>
      </c>
      <c r="P248" s="23" t="str">
        <f aca="false">IF(COUNTA($A248:$J248)=0,"",$G248*Settings!$B$6+$H248*Settings!$B$7)</f>
        <v/>
      </c>
      <c r="Q248" s="23" t="str">
        <f aca="false">IF(COUNTA($A248:$J248)=0,"",$L248*Settings!$B$8)</f>
        <v/>
      </c>
      <c r="R248" s="23" t="str">
        <f aca="false">IF(COUNTA($A248:$J248)=0,"",($P248+$Q248)*Settings!$B$9)</f>
        <v/>
      </c>
      <c r="S248" s="23" t="str">
        <f aca="false">IF(COUNTA($A248:$J248)=0,"",$C248+$J248+SUM($M248:$R248))</f>
        <v/>
      </c>
      <c r="T248" s="23" t="str">
        <f aca="false">IF(COUNTA($A248:$J248)=0,"",$L248-$S248)</f>
        <v/>
      </c>
      <c r="U248" s="24" t="str">
        <f aca="false">IF(COUNTA($A248:$J248)=0,"",IF($L248=0,0,$T248/$L248))</f>
        <v/>
      </c>
      <c r="V248" s="24" t="str">
        <f aca="false">IF(COUNTA($A248:$J248)=0,"",IF($D248=0,0,$E248/$D248))</f>
        <v/>
      </c>
      <c r="W248" s="24" t="str">
        <f aca="false">IF(COUNTA($A248:$J248)=0,"",IF($F248=0,0,$G248/$F248))</f>
        <v/>
      </c>
      <c r="X248" s="24" t="str">
        <f aca="false">IF(COUNTA($A248:$J248)=0,"",IF($F248=0,0,$H248/$F248))</f>
        <v/>
      </c>
      <c r="Y248" s="25" t="str">
        <f aca="false">IF(COUNTA($A248:$J248)=0,"",IF($C248=0,0,$L248/$C248))</f>
        <v/>
      </c>
      <c r="Z248" s="23" t="str">
        <f aca="false">IF(COUNTA($A248:$J248)=0,"",IF($G248=0,0,$C248/$G248))</f>
        <v/>
      </c>
      <c r="AA248" s="23" t="str">
        <f aca="false">IF(COUNTA($A248:$J248)=0,"",IF($G248=0,0,$T248/$G248))</f>
        <v/>
      </c>
      <c r="AB248" s="9" t="str">
        <f aca="false">IF(COUNTA($A248:$J248)=0,"",IF($B248="","Pick a product",IF($E248&gt;$D248,"Confirmed &gt; received",IF($F248&gt;$E248,"Dispatched &gt; confirmed",IF($G248+$H248&gt;$F248,"Delivered + returned &gt; dispatched","OK")))))</f>
        <v/>
      </c>
    </row>
    <row r="249" customFormat="false" ht="15" hidden="false" customHeight="false" outlineLevel="0" collapsed="false">
      <c r="A249" s="20"/>
      <c r="B249" s="14"/>
      <c r="C249" s="15"/>
      <c r="D249" s="21"/>
      <c r="E249" s="21"/>
      <c r="F249" s="21"/>
      <c r="G249" s="21"/>
      <c r="H249" s="21"/>
      <c r="I249" s="15"/>
      <c r="J249" s="15"/>
      <c r="K249" s="22" t="str">
        <f aca="false">IF(COUNTA($A249:$J249)=0,"",IF($I249&lt;&gt;"",$I249,IFERROR(INDEX(Settings!$B$14:$B$28,MATCH($B249,Settings!$A$14:$A$28,0)),0)))</f>
        <v/>
      </c>
      <c r="L249" s="23" t="str">
        <f aca="false">IF(COUNTA($A249:$J249)=0,"",$G249*($K249+IFERROR(INDEX(Settings!$C$14:$C$28,MATCH($B249,Settings!$A$14:$A$28,0)),0)))</f>
        <v/>
      </c>
      <c r="M249" s="23" t="str">
        <f aca="false">IF(COUNTA($A249:$J249)=0,"",($G249+$H249*Settings!$B$10)*IFERROR(INDEX(Settings!$D$14:$D$28,MATCH($B249,Settings!$A$14:$A$28,0)),0))</f>
        <v/>
      </c>
      <c r="N249" s="23" t="str">
        <f aca="false">IF(COUNTA($A249:$J249)=0,"",$F249*IFERROR(INDEX(Settings!$E$14:$E$28,MATCH($B249,Settings!$A$14:$A$28,0)),0))</f>
        <v/>
      </c>
      <c r="O249" s="23" t="str">
        <f aca="false">IF(COUNTA($A249:$J249)=0,"",$D249*Settings!$B$5)</f>
        <v/>
      </c>
      <c r="P249" s="23" t="str">
        <f aca="false">IF(COUNTA($A249:$J249)=0,"",$G249*Settings!$B$6+$H249*Settings!$B$7)</f>
        <v/>
      </c>
      <c r="Q249" s="23" t="str">
        <f aca="false">IF(COUNTA($A249:$J249)=0,"",$L249*Settings!$B$8)</f>
        <v/>
      </c>
      <c r="R249" s="23" t="str">
        <f aca="false">IF(COUNTA($A249:$J249)=0,"",($P249+$Q249)*Settings!$B$9)</f>
        <v/>
      </c>
      <c r="S249" s="23" t="str">
        <f aca="false">IF(COUNTA($A249:$J249)=0,"",$C249+$J249+SUM($M249:$R249))</f>
        <v/>
      </c>
      <c r="T249" s="23" t="str">
        <f aca="false">IF(COUNTA($A249:$J249)=0,"",$L249-$S249)</f>
        <v/>
      </c>
      <c r="U249" s="24" t="str">
        <f aca="false">IF(COUNTA($A249:$J249)=0,"",IF($L249=0,0,$T249/$L249))</f>
        <v/>
      </c>
      <c r="V249" s="24" t="str">
        <f aca="false">IF(COUNTA($A249:$J249)=0,"",IF($D249=0,0,$E249/$D249))</f>
        <v/>
      </c>
      <c r="W249" s="24" t="str">
        <f aca="false">IF(COUNTA($A249:$J249)=0,"",IF($F249=0,0,$G249/$F249))</f>
        <v/>
      </c>
      <c r="X249" s="24" t="str">
        <f aca="false">IF(COUNTA($A249:$J249)=0,"",IF($F249=0,0,$H249/$F249))</f>
        <v/>
      </c>
      <c r="Y249" s="25" t="str">
        <f aca="false">IF(COUNTA($A249:$J249)=0,"",IF($C249=0,0,$L249/$C249))</f>
        <v/>
      </c>
      <c r="Z249" s="23" t="str">
        <f aca="false">IF(COUNTA($A249:$J249)=0,"",IF($G249=0,0,$C249/$G249))</f>
        <v/>
      </c>
      <c r="AA249" s="23" t="str">
        <f aca="false">IF(COUNTA($A249:$J249)=0,"",IF($G249=0,0,$T249/$G249))</f>
        <v/>
      </c>
      <c r="AB249" s="9" t="str">
        <f aca="false">IF(COUNTA($A249:$J249)=0,"",IF($B249="","Pick a product",IF($E249&gt;$D249,"Confirmed &gt; received",IF($F249&gt;$E249,"Dispatched &gt; confirmed",IF($G249+$H249&gt;$F249,"Delivered + returned &gt; dispatched","OK")))))</f>
        <v/>
      </c>
    </row>
    <row r="250" customFormat="false" ht="15" hidden="false" customHeight="false" outlineLevel="0" collapsed="false">
      <c r="A250" s="20"/>
      <c r="B250" s="14"/>
      <c r="C250" s="15"/>
      <c r="D250" s="21"/>
      <c r="E250" s="21"/>
      <c r="F250" s="21"/>
      <c r="G250" s="21"/>
      <c r="H250" s="21"/>
      <c r="I250" s="15"/>
      <c r="J250" s="15"/>
      <c r="K250" s="22" t="str">
        <f aca="false">IF(COUNTA($A250:$J250)=0,"",IF($I250&lt;&gt;"",$I250,IFERROR(INDEX(Settings!$B$14:$B$28,MATCH($B250,Settings!$A$14:$A$28,0)),0)))</f>
        <v/>
      </c>
      <c r="L250" s="23" t="str">
        <f aca="false">IF(COUNTA($A250:$J250)=0,"",$G250*($K250+IFERROR(INDEX(Settings!$C$14:$C$28,MATCH($B250,Settings!$A$14:$A$28,0)),0)))</f>
        <v/>
      </c>
      <c r="M250" s="23" t="str">
        <f aca="false">IF(COUNTA($A250:$J250)=0,"",($G250+$H250*Settings!$B$10)*IFERROR(INDEX(Settings!$D$14:$D$28,MATCH($B250,Settings!$A$14:$A$28,0)),0))</f>
        <v/>
      </c>
      <c r="N250" s="23" t="str">
        <f aca="false">IF(COUNTA($A250:$J250)=0,"",$F250*IFERROR(INDEX(Settings!$E$14:$E$28,MATCH($B250,Settings!$A$14:$A$28,0)),0))</f>
        <v/>
      </c>
      <c r="O250" s="23" t="str">
        <f aca="false">IF(COUNTA($A250:$J250)=0,"",$D250*Settings!$B$5)</f>
        <v/>
      </c>
      <c r="P250" s="23" t="str">
        <f aca="false">IF(COUNTA($A250:$J250)=0,"",$G250*Settings!$B$6+$H250*Settings!$B$7)</f>
        <v/>
      </c>
      <c r="Q250" s="23" t="str">
        <f aca="false">IF(COUNTA($A250:$J250)=0,"",$L250*Settings!$B$8)</f>
        <v/>
      </c>
      <c r="R250" s="23" t="str">
        <f aca="false">IF(COUNTA($A250:$J250)=0,"",($P250+$Q250)*Settings!$B$9)</f>
        <v/>
      </c>
      <c r="S250" s="23" t="str">
        <f aca="false">IF(COUNTA($A250:$J250)=0,"",$C250+$J250+SUM($M250:$R250))</f>
        <v/>
      </c>
      <c r="T250" s="23" t="str">
        <f aca="false">IF(COUNTA($A250:$J250)=0,"",$L250-$S250)</f>
        <v/>
      </c>
      <c r="U250" s="24" t="str">
        <f aca="false">IF(COUNTA($A250:$J250)=0,"",IF($L250=0,0,$T250/$L250))</f>
        <v/>
      </c>
      <c r="V250" s="24" t="str">
        <f aca="false">IF(COUNTA($A250:$J250)=0,"",IF($D250=0,0,$E250/$D250))</f>
        <v/>
      </c>
      <c r="W250" s="24" t="str">
        <f aca="false">IF(COUNTA($A250:$J250)=0,"",IF($F250=0,0,$G250/$F250))</f>
        <v/>
      </c>
      <c r="X250" s="24" t="str">
        <f aca="false">IF(COUNTA($A250:$J250)=0,"",IF($F250=0,0,$H250/$F250))</f>
        <v/>
      </c>
      <c r="Y250" s="25" t="str">
        <f aca="false">IF(COUNTA($A250:$J250)=0,"",IF($C250=0,0,$L250/$C250))</f>
        <v/>
      </c>
      <c r="Z250" s="23" t="str">
        <f aca="false">IF(COUNTA($A250:$J250)=0,"",IF($G250=0,0,$C250/$G250))</f>
        <v/>
      </c>
      <c r="AA250" s="23" t="str">
        <f aca="false">IF(COUNTA($A250:$J250)=0,"",IF($G250=0,0,$T250/$G250))</f>
        <v/>
      </c>
      <c r="AB250" s="9" t="str">
        <f aca="false">IF(COUNTA($A250:$J250)=0,"",IF($B250="","Pick a product",IF($E250&gt;$D250,"Confirmed &gt; received",IF($F250&gt;$E250,"Dispatched &gt; confirmed",IF($G250+$H250&gt;$F250,"Delivered + returned &gt; dispatched","OK")))))</f>
        <v/>
      </c>
    </row>
    <row r="251" customFormat="false" ht="15" hidden="false" customHeight="false" outlineLevel="0" collapsed="false">
      <c r="A251" s="20"/>
      <c r="B251" s="14"/>
      <c r="C251" s="15"/>
      <c r="D251" s="21"/>
      <c r="E251" s="21"/>
      <c r="F251" s="21"/>
      <c r="G251" s="21"/>
      <c r="H251" s="21"/>
      <c r="I251" s="15"/>
      <c r="J251" s="15"/>
      <c r="K251" s="22" t="str">
        <f aca="false">IF(COUNTA($A251:$J251)=0,"",IF($I251&lt;&gt;"",$I251,IFERROR(INDEX(Settings!$B$14:$B$28,MATCH($B251,Settings!$A$14:$A$28,0)),0)))</f>
        <v/>
      </c>
      <c r="L251" s="23" t="str">
        <f aca="false">IF(COUNTA($A251:$J251)=0,"",$G251*($K251+IFERROR(INDEX(Settings!$C$14:$C$28,MATCH($B251,Settings!$A$14:$A$28,0)),0)))</f>
        <v/>
      </c>
      <c r="M251" s="23" t="str">
        <f aca="false">IF(COUNTA($A251:$J251)=0,"",($G251+$H251*Settings!$B$10)*IFERROR(INDEX(Settings!$D$14:$D$28,MATCH($B251,Settings!$A$14:$A$28,0)),0))</f>
        <v/>
      </c>
      <c r="N251" s="23" t="str">
        <f aca="false">IF(COUNTA($A251:$J251)=0,"",$F251*IFERROR(INDEX(Settings!$E$14:$E$28,MATCH($B251,Settings!$A$14:$A$28,0)),0))</f>
        <v/>
      </c>
      <c r="O251" s="23" t="str">
        <f aca="false">IF(COUNTA($A251:$J251)=0,"",$D251*Settings!$B$5)</f>
        <v/>
      </c>
      <c r="P251" s="23" t="str">
        <f aca="false">IF(COUNTA($A251:$J251)=0,"",$G251*Settings!$B$6+$H251*Settings!$B$7)</f>
        <v/>
      </c>
      <c r="Q251" s="23" t="str">
        <f aca="false">IF(COUNTA($A251:$J251)=0,"",$L251*Settings!$B$8)</f>
        <v/>
      </c>
      <c r="R251" s="23" t="str">
        <f aca="false">IF(COUNTA($A251:$J251)=0,"",($P251+$Q251)*Settings!$B$9)</f>
        <v/>
      </c>
      <c r="S251" s="23" t="str">
        <f aca="false">IF(COUNTA($A251:$J251)=0,"",$C251+$J251+SUM($M251:$R251))</f>
        <v/>
      </c>
      <c r="T251" s="23" t="str">
        <f aca="false">IF(COUNTA($A251:$J251)=0,"",$L251-$S251)</f>
        <v/>
      </c>
      <c r="U251" s="24" t="str">
        <f aca="false">IF(COUNTA($A251:$J251)=0,"",IF($L251=0,0,$T251/$L251))</f>
        <v/>
      </c>
      <c r="V251" s="24" t="str">
        <f aca="false">IF(COUNTA($A251:$J251)=0,"",IF($D251=0,0,$E251/$D251))</f>
        <v/>
      </c>
      <c r="W251" s="24" t="str">
        <f aca="false">IF(COUNTA($A251:$J251)=0,"",IF($F251=0,0,$G251/$F251))</f>
        <v/>
      </c>
      <c r="X251" s="24" t="str">
        <f aca="false">IF(COUNTA($A251:$J251)=0,"",IF($F251=0,0,$H251/$F251))</f>
        <v/>
      </c>
      <c r="Y251" s="25" t="str">
        <f aca="false">IF(COUNTA($A251:$J251)=0,"",IF($C251=0,0,$L251/$C251))</f>
        <v/>
      </c>
      <c r="Z251" s="23" t="str">
        <f aca="false">IF(COUNTA($A251:$J251)=0,"",IF($G251=0,0,$C251/$G251))</f>
        <v/>
      </c>
      <c r="AA251" s="23" t="str">
        <f aca="false">IF(COUNTA($A251:$J251)=0,"",IF($G251=0,0,$T251/$G251))</f>
        <v/>
      </c>
      <c r="AB251" s="9" t="str">
        <f aca="false">IF(COUNTA($A251:$J251)=0,"",IF($B251="","Pick a product",IF($E251&gt;$D251,"Confirmed &gt; received",IF($F251&gt;$E251,"Dispatched &gt; confirmed",IF($G251+$H251&gt;$F251,"Delivered + returned &gt; dispatched","OK")))))</f>
        <v/>
      </c>
    </row>
    <row r="252" customFormat="false" ht="15" hidden="false" customHeight="false" outlineLevel="0" collapsed="false">
      <c r="A252" s="20"/>
      <c r="B252" s="14"/>
      <c r="C252" s="15"/>
      <c r="D252" s="21"/>
      <c r="E252" s="21"/>
      <c r="F252" s="21"/>
      <c r="G252" s="21"/>
      <c r="H252" s="21"/>
      <c r="I252" s="15"/>
      <c r="J252" s="15"/>
      <c r="K252" s="22" t="str">
        <f aca="false">IF(COUNTA($A252:$J252)=0,"",IF($I252&lt;&gt;"",$I252,IFERROR(INDEX(Settings!$B$14:$B$28,MATCH($B252,Settings!$A$14:$A$28,0)),0)))</f>
        <v/>
      </c>
      <c r="L252" s="23" t="str">
        <f aca="false">IF(COUNTA($A252:$J252)=0,"",$G252*($K252+IFERROR(INDEX(Settings!$C$14:$C$28,MATCH($B252,Settings!$A$14:$A$28,0)),0)))</f>
        <v/>
      </c>
      <c r="M252" s="23" t="str">
        <f aca="false">IF(COUNTA($A252:$J252)=0,"",($G252+$H252*Settings!$B$10)*IFERROR(INDEX(Settings!$D$14:$D$28,MATCH($B252,Settings!$A$14:$A$28,0)),0))</f>
        <v/>
      </c>
      <c r="N252" s="23" t="str">
        <f aca="false">IF(COUNTA($A252:$J252)=0,"",$F252*IFERROR(INDEX(Settings!$E$14:$E$28,MATCH($B252,Settings!$A$14:$A$28,0)),0))</f>
        <v/>
      </c>
      <c r="O252" s="23" t="str">
        <f aca="false">IF(COUNTA($A252:$J252)=0,"",$D252*Settings!$B$5)</f>
        <v/>
      </c>
      <c r="P252" s="23" t="str">
        <f aca="false">IF(COUNTA($A252:$J252)=0,"",$G252*Settings!$B$6+$H252*Settings!$B$7)</f>
        <v/>
      </c>
      <c r="Q252" s="23" t="str">
        <f aca="false">IF(COUNTA($A252:$J252)=0,"",$L252*Settings!$B$8)</f>
        <v/>
      </c>
      <c r="R252" s="23" t="str">
        <f aca="false">IF(COUNTA($A252:$J252)=0,"",($P252+$Q252)*Settings!$B$9)</f>
        <v/>
      </c>
      <c r="S252" s="23" t="str">
        <f aca="false">IF(COUNTA($A252:$J252)=0,"",$C252+$J252+SUM($M252:$R252))</f>
        <v/>
      </c>
      <c r="T252" s="23" t="str">
        <f aca="false">IF(COUNTA($A252:$J252)=0,"",$L252-$S252)</f>
        <v/>
      </c>
      <c r="U252" s="24" t="str">
        <f aca="false">IF(COUNTA($A252:$J252)=0,"",IF($L252=0,0,$T252/$L252))</f>
        <v/>
      </c>
      <c r="V252" s="24" t="str">
        <f aca="false">IF(COUNTA($A252:$J252)=0,"",IF($D252=0,0,$E252/$D252))</f>
        <v/>
      </c>
      <c r="W252" s="24" t="str">
        <f aca="false">IF(COUNTA($A252:$J252)=0,"",IF($F252=0,0,$G252/$F252))</f>
        <v/>
      </c>
      <c r="X252" s="24" t="str">
        <f aca="false">IF(COUNTA($A252:$J252)=0,"",IF($F252=0,0,$H252/$F252))</f>
        <v/>
      </c>
      <c r="Y252" s="25" t="str">
        <f aca="false">IF(COUNTA($A252:$J252)=0,"",IF($C252=0,0,$L252/$C252))</f>
        <v/>
      </c>
      <c r="Z252" s="23" t="str">
        <f aca="false">IF(COUNTA($A252:$J252)=0,"",IF($G252=0,0,$C252/$G252))</f>
        <v/>
      </c>
      <c r="AA252" s="23" t="str">
        <f aca="false">IF(COUNTA($A252:$J252)=0,"",IF($G252=0,0,$T252/$G252))</f>
        <v/>
      </c>
      <c r="AB252" s="9" t="str">
        <f aca="false">IF(COUNTA($A252:$J252)=0,"",IF($B252="","Pick a product",IF($E252&gt;$D252,"Confirmed &gt; received",IF($F252&gt;$E252,"Dispatched &gt; confirmed",IF($G252+$H252&gt;$F252,"Delivered + returned &gt; dispatched","OK")))))</f>
        <v/>
      </c>
    </row>
    <row r="253" customFormat="false" ht="15" hidden="false" customHeight="false" outlineLevel="0" collapsed="false">
      <c r="A253" s="20"/>
      <c r="B253" s="14"/>
      <c r="C253" s="15"/>
      <c r="D253" s="21"/>
      <c r="E253" s="21"/>
      <c r="F253" s="21"/>
      <c r="G253" s="21"/>
      <c r="H253" s="21"/>
      <c r="I253" s="15"/>
      <c r="J253" s="15"/>
      <c r="K253" s="22" t="str">
        <f aca="false">IF(COUNTA($A253:$J253)=0,"",IF($I253&lt;&gt;"",$I253,IFERROR(INDEX(Settings!$B$14:$B$28,MATCH($B253,Settings!$A$14:$A$28,0)),0)))</f>
        <v/>
      </c>
      <c r="L253" s="23" t="str">
        <f aca="false">IF(COUNTA($A253:$J253)=0,"",$G253*($K253+IFERROR(INDEX(Settings!$C$14:$C$28,MATCH($B253,Settings!$A$14:$A$28,0)),0)))</f>
        <v/>
      </c>
      <c r="M253" s="23" t="str">
        <f aca="false">IF(COUNTA($A253:$J253)=0,"",($G253+$H253*Settings!$B$10)*IFERROR(INDEX(Settings!$D$14:$D$28,MATCH($B253,Settings!$A$14:$A$28,0)),0))</f>
        <v/>
      </c>
      <c r="N253" s="23" t="str">
        <f aca="false">IF(COUNTA($A253:$J253)=0,"",$F253*IFERROR(INDEX(Settings!$E$14:$E$28,MATCH($B253,Settings!$A$14:$A$28,0)),0))</f>
        <v/>
      </c>
      <c r="O253" s="23" t="str">
        <f aca="false">IF(COUNTA($A253:$J253)=0,"",$D253*Settings!$B$5)</f>
        <v/>
      </c>
      <c r="P253" s="23" t="str">
        <f aca="false">IF(COUNTA($A253:$J253)=0,"",$G253*Settings!$B$6+$H253*Settings!$B$7)</f>
        <v/>
      </c>
      <c r="Q253" s="23" t="str">
        <f aca="false">IF(COUNTA($A253:$J253)=0,"",$L253*Settings!$B$8)</f>
        <v/>
      </c>
      <c r="R253" s="23" t="str">
        <f aca="false">IF(COUNTA($A253:$J253)=0,"",($P253+$Q253)*Settings!$B$9)</f>
        <v/>
      </c>
      <c r="S253" s="23" t="str">
        <f aca="false">IF(COUNTA($A253:$J253)=0,"",$C253+$J253+SUM($M253:$R253))</f>
        <v/>
      </c>
      <c r="T253" s="23" t="str">
        <f aca="false">IF(COUNTA($A253:$J253)=0,"",$L253-$S253)</f>
        <v/>
      </c>
      <c r="U253" s="24" t="str">
        <f aca="false">IF(COUNTA($A253:$J253)=0,"",IF($L253=0,0,$T253/$L253))</f>
        <v/>
      </c>
      <c r="V253" s="24" t="str">
        <f aca="false">IF(COUNTA($A253:$J253)=0,"",IF($D253=0,0,$E253/$D253))</f>
        <v/>
      </c>
      <c r="W253" s="24" t="str">
        <f aca="false">IF(COUNTA($A253:$J253)=0,"",IF($F253=0,0,$G253/$F253))</f>
        <v/>
      </c>
      <c r="X253" s="24" t="str">
        <f aca="false">IF(COUNTA($A253:$J253)=0,"",IF($F253=0,0,$H253/$F253))</f>
        <v/>
      </c>
      <c r="Y253" s="25" t="str">
        <f aca="false">IF(COUNTA($A253:$J253)=0,"",IF($C253=0,0,$L253/$C253))</f>
        <v/>
      </c>
      <c r="Z253" s="23" t="str">
        <f aca="false">IF(COUNTA($A253:$J253)=0,"",IF($G253=0,0,$C253/$G253))</f>
        <v/>
      </c>
      <c r="AA253" s="23" t="str">
        <f aca="false">IF(COUNTA($A253:$J253)=0,"",IF($G253=0,0,$T253/$G253))</f>
        <v/>
      </c>
      <c r="AB253" s="9" t="str">
        <f aca="false">IF(COUNTA($A253:$J253)=0,"",IF($B253="","Pick a product",IF($E253&gt;$D253,"Confirmed &gt; received",IF($F253&gt;$E253,"Dispatched &gt; confirmed",IF($G253+$H253&gt;$F253,"Delivered + returned &gt; dispatched","OK")))))</f>
        <v/>
      </c>
    </row>
    <row r="254" customFormat="false" ht="15" hidden="false" customHeight="false" outlineLevel="0" collapsed="false">
      <c r="A254" s="20"/>
      <c r="B254" s="14"/>
      <c r="C254" s="15"/>
      <c r="D254" s="21"/>
      <c r="E254" s="21"/>
      <c r="F254" s="21"/>
      <c r="G254" s="21"/>
      <c r="H254" s="21"/>
      <c r="I254" s="15"/>
      <c r="J254" s="15"/>
      <c r="K254" s="22" t="str">
        <f aca="false">IF(COUNTA($A254:$J254)=0,"",IF($I254&lt;&gt;"",$I254,IFERROR(INDEX(Settings!$B$14:$B$28,MATCH($B254,Settings!$A$14:$A$28,0)),0)))</f>
        <v/>
      </c>
      <c r="L254" s="23" t="str">
        <f aca="false">IF(COUNTA($A254:$J254)=0,"",$G254*($K254+IFERROR(INDEX(Settings!$C$14:$C$28,MATCH($B254,Settings!$A$14:$A$28,0)),0)))</f>
        <v/>
      </c>
      <c r="M254" s="23" t="str">
        <f aca="false">IF(COUNTA($A254:$J254)=0,"",($G254+$H254*Settings!$B$10)*IFERROR(INDEX(Settings!$D$14:$D$28,MATCH($B254,Settings!$A$14:$A$28,0)),0))</f>
        <v/>
      </c>
      <c r="N254" s="23" t="str">
        <f aca="false">IF(COUNTA($A254:$J254)=0,"",$F254*IFERROR(INDEX(Settings!$E$14:$E$28,MATCH($B254,Settings!$A$14:$A$28,0)),0))</f>
        <v/>
      </c>
      <c r="O254" s="23" t="str">
        <f aca="false">IF(COUNTA($A254:$J254)=0,"",$D254*Settings!$B$5)</f>
        <v/>
      </c>
      <c r="P254" s="23" t="str">
        <f aca="false">IF(COUNTA($A254:$J254)=0,"",$G254*Settings!$B$6+$H254*Settings!$B$7)</f>
        <v/>
      </c>
      <c r="Q254" s="23" t="str">
        <f aca="false">IF(COUNTA($A254:$J254)=0,"",$L254*Settings!$B$8)</f>
        <v/>
      </c>
      <c r="R254" s="23" t="str">
        <f aca="false">IF(COUNTA($A254:$J254)=0,"",($P254+$Q254)*Settings!$B$9)</f>
        <v/>
      </c>
      <c r="S254" s="23" t="str">
        <f aca="false">IF(COUNTA($A254:$J254)=0,"",$C254+$J254+SUM($M254:$R254))</f>
        <v/>
      </c>
      <c r="T254" s="23" t="str">
        <f aca="false">IF(COUNTA($A254:$J254)=0,"",$L254-$S254)</f>
        <v/>
      </c>
      <c r="U254" s="24" t="str">
        <f aca="false">IF(COUNTA($A254:$J254)=0,"",IF($L254=0,0,$T254/$L254))</f>
        <v/>
      </c>
      <c r="V254" s="24" t="str">
        <f aca="false">IF(COUNTA($A254:$J254)=0,"",IF($D254=0,0,$E254/$D254))</f>
        <v/>
      </c>
      <c r="W254" s="24" t="str">
        <f aca="false">IF(COUNTA($A254:$J254)=0,"",IF($F254=0,0,$G254/$F254))</f>
        <v/>
      </c>
      <c r="X254" s="24" t="str">
        <f aca="false">IF(COUNTA($A254:$J254)=0,"",IF($F254=0,0,$H254/$F254))</f>
        <v/>
      </c>
      <c r="Y254" s="25" t="str">
        <f aca="false">IF(COUNTA($A254:$J254)=0,"",IF($C254=0,0,$L254/$C254))</f>
        <v/>
      </c>
      <c r="Z254" s="23" t="str">
        <f aca="false">IF(COUNTA($A254:$J254)=0,"",IF($G254=0,0,$C254/$G254))</f>
        <v/>
      </c>
      <c r="AA254" s="23" t="str">
        <f aca="false">IF(COUNTA($A254:$J254)=0,"",IF($G254=0,0,$T254/$G254))</f>
        <v/>
      </c>
      <c r="AB254" s="9" t="str">
        <f aca="false">IF(COUNTA($A254:$J254)=0,"",IF($B254="","Pick a product",IF($E254&gt;$D254,"Confirmed &gt; received",IF($F254&gt;$E254,"Dispatched &gt; confirmed",IF($G254+$H254&gt;$F254,"Delivered + returned &gt; dispatched","OK")))))</f>
        <v/>
      </c>
    </row>
    <row r="255" customFormat="false" ht="15" hidden="false" customHeight="false" outlineLevel="0" collapsed="false">
      <c r="A255" s="20"/>
      <c r="B255" s="14"/>
      <c r="C255" s="15"/>
      <c r="D255" s="21"/>
      <c r="E255" s="21"/>
      <c r="F255" s="21"/>
      <c r="G255" s="21"/>
      <c r="H255" s="21"/>
      <c r="I255" s="15"/>
      <c r="J255" s="15"/>
      <c r="K255" s="22" t="str">
        <f aca="false">IF(COUNTA($A255:$J255)=0,"",IF($I255&lt;&gt;"",$I255,IFERROR(INDEX(Settings!$B$14:$B$28,MATCH($B255,Settings!$A$14:$A$28,0)),0)))</f>
        <v/>
      </c>
      <c r="L255" s="23" t="str">
        <f aca="false">IF(COUNTA($A255:$J255)=0,"",$G255*($K255+IFERROR(INDEX(Settings!$C$14:$C$28,MATCH($B255,Settings!$A$14:$A$28,0)),0)))</f>
        <v/>
      </c>
      <c r="M255" s="23" t="str">
        <f aca="false">IF(COUNTA($A255:$J255)=0,"",($G255+$H255*Settings!$B$10)*IFERROR(INDEX(Settings!$D$14:$D$28,MATCH($B255,Settings!$A$14:$A$28,0)),0))</f>
        <v/>
      </c>
      <c r="N255" s="23" t="str">
        <f aca="false">IF(COUNTA($A255:$J255)=0,"",$F255*IFERROR(INDEX(Settings!$E$14:$E$28,MATCH($B255,Settings!$A$14:$A$28,0)),0))</f>
        <v/>
      </c>
      <c r="O255" s="23" t="str">
        <f aca="false">IF(COUNTA($A255:$J255)=0,"",$D255*Settings!$B$5)</f>
        <v/>
      </c>
      <c r="P255" s="23" t="str">
        <f aca="false">IF(COUNTA($A255:$J255)=0,"",$G255*Settings!$B$6+$H255*Settings!$B$7)</f>
        <v/>
      </c>
      <c r="Q255" s="23" t="str">
        <f aca="false">IF(COUNTA($A255:$J255)=0,"",$L255*Settings!$B$8)</f>
        <v/>
      </c>
      <c r="R255" s="23" t="str">
        <f aca="false">IF(COUNTA($A255:$J255)=0,"",($P255+$Q255)*Settings!$B$9)</f>
        <v/>
      </c>
      <c r="S255" s="23" t="str">
        <f aca="false">IF(COUNTA($A255:$J255)=0,"",$C255+$J255+SUM($M255:$R255))</f>
        <v/>
      </c>
      <c r="T255" s="23" t="str">
        <f aca="false">IF(COUNTA($A255:$J255)=0,"",$L255-$S255)</f>
        <v/>
      </c>
      <c r="U255" s="24" t="str">
        <f aca="false">IF(COUNTA($A255:$J255)=0,"",IF($L255=0,0,$T255/$L255))</f>
        <v/>
      </c>
      <c r="V255" s="24" t="str">
        <f aca="false">IF(COUNTA($A255:$J255)=0,"",IF($D255=0,0,$E255/$D255))</f>
        <v/>
      </c>
      <c r="W255" s="24" t="str">
        <f aca="false">IF(COUNTA($A255:$J255)=0,"",IF($F255=0,0,$G255/$F255))</f>
        <v/>
      </c>
      <c r="X255" s="24" t="str">
        <f aca="false">IF(COUNTA($A255:$J255)=0,"",IF($F255=0,0,$H255/$F255))</f>
        <v/>
      </c>
      <c r="Y255" s="25" t="str">
        <f aca="false">IF(COUNTA($A255:$J255)=0,"",IF($C255=0,0,$L255/$C255))</f>
        <v/>
      </c>
      <c r="Z255" s="23" t="str">
        <f aca="false">IF(COUNTA($A255:$J255)=0,"",IF($G255=0,0,$C255/$G255))</f>
        <v/>
      </c>
      <c r="AA255" s="23" t="str">
        <f aca="false">IF(COUNTA($A255:$J255)=0,"",IF($G255=0,0,$T255/$G255))</f>
        <v/>
      </c>
      <c r="AB255" s="9" t="str">
        <f aca="false">IF(COUNTA($A255:$J255)=0,"",IF($B255="","Pick a product",IF($E255&gt;$D255,"Confirmed &gt; received",IF($F255&gt;$E255,"Dispatched &gt; confirmed",IF($G255+$H255&gt;$F255,"Delivered + returned &gt; dispatched","OK")))))</f>
        <v/>
      </c>
    </row>
    <row r="256" customFormat="false" ht="15" hidden="false" customHeight="false" outlineLevel="0" collapsed="false">
      <c r="A256" s="20"/>
      <c r="B256" s="14"/>
      <c r="C256" s="15"/>
      <c r="D256" s="21"/>
      <c r="E256" s="21"/>
      <c r="F256" s="21"/>
      <c r="G256" s="21"/>
      <c r="H256" s="21"/>
      <c r="I256" s="15"/>
      <c r="J256" s="15"/>
      <c r="K256" s="22" t="str">
        <f aca="false">IF(COUNTA($A256:$J256)=0,"",IF($I256&lt;&gt;"",$I256,IFERROR(INDEX(Settings!$B$14:$B$28,MATCH($B256,Settings!$A$14:$A$28,0)),0)))</f>
        <v/>
      </c>
      <c r="L256" s="23" t="str">
        <f aca="false">IF(COUNTA($A256:$J256)=0,"",$G256*($K256+IFERROR(INDEX(Settings!$C$14:$C$28,MATCH($B256,Settings!$A$14:$A$28,0)),0)))</f>
        <v/>
      </c>
      <c r="M256" s="23" t="str">
        <f aca="false">IF(COUNTA($A256:$J256)=0,"",($G256+$H256*Settings!$B$10)*IFERROR(INDEX(Settings!$D$14:$D$28,MATCH($B256,Settings!$A$14:$A$28,0)),0))</f>
        <v/>
      </c>
      <c r="N256" s="23" t="str">
        <f aca="false">IF(COUNTA($A256:$J256)=0,"",$F256*IFERROR(INDEX(Settings!$E$14:$E$28,MATCH($B256,Settings!$A$14:$A$28,0)),0))</f>
        <v/>
      </c>
      <c r="O256" s="23" t="str">
        <f aca="false">IF(COUNTA($A256:$J256)=0,"",$D256*Settings!$B$5)</f>
        <v/>
      </c>
      <c r="P256" s="23" t="str">
        <f aca="false">IF(COUNTA($A256:$J256)=0,"",$G256*Settings!$B$6+$H256*Settings!$B$7)</f>
        <v/>
      </c>
      <c r="Q256" s="23" t="str">
        <f aca="false">IF(COUNTA($A256:$J256)=0,"",$L256*Settings!$B$8)</f>
        <v/>
      </c>
      <c r="R256" s="23" t="str">
        <f aca="false">IF(COUNTA($A256:$J256)=0,"",($P256+$Q256)*Settings!$B$9)</f>
        <v/>
      </c>
      <c r="S256" s="23" t="str">
        <f aca="false">IF(COUNTA($A256:$J256)=0,"",$C256+$J256+SUM($M256:$R256))</f>
        <v/>
      </c>
      <c r="T256" s="23" t="str">
        <f aca="false">IF(COUNTA($A256:$J256)=0,"",$L256-$S256)</f>
        <v/>
      </c>
      <c r="U256" s="24" t="str">
        <f aca="false">IF(COUNTA($A256:$J256)=0,"",IF($L256=0,0,$T256/$L256))</f>
        <v/>
      </c>
      <c r="V256" s="24" t="str">
        <f aca="false">IF(COUNTA($A256:$J256)=0,"",IF($D256=0,0,$E256/$D256))</f>
        <v/>
      </c>
      <c r="W256" s="24" t="str">
        <f aca="false">IF(COUNTA($A256:$J256)=0,"",IF($F256=0,0,$G256/$F256))</f>
        <v/>
      </c>
      <c r="X256" s="24" t="str">
        <f aca="false">IF(COUNTA($A256:$J256)=0,"",IF($F256=0,0,$H256/$F256))</f>
        <v/>
      </c>
      <c r="Y256" s="25" t="str">
        <f aca="false">IF(COUNTA($A256:$J256)=0,"",IF($C256=0,0,$L256/$C256))</f>
        <v/>
      </c>
      <c r="Z256" s="23" t="str">
        <f aca="false">IF(COUNTA($A256:$J256)=0,"",IF($G256=0,0,$C256/$G256))</f>
        <v/>
      </c>
      <c r="AA256" s="23" t="str">
        <f aca="false">IF(COUNTA($A256:$J256)=0,"",IF($G256=0,0,$T256/$G256))</f>
        <v/>
      </c>
      <c r="AB256" s="9" t="str">
        <f aca="false">IF(COUNTA($A256:$J256)=0,"",IF($B256="","Pick a product",IF($E256&gt;$D256,"Confirmed &gt; received",IF($F256&gt;$E256,"Dispatched &gt; confirmed",IF($G256+$H256&gt;$F256,"Delivered + returned &gt; dispatched","OK")))))</f>
        <v/>
      </c>
    </row>
    <row r="257" customFormat="false" ht="15" hidden="false" customHeight="false" outlineLevel="0" collapsed="false">
      <c r="A257" s="20"/>
      <c r="B257" s="14"/>
      <c r="C257" s="15"/>
      <c r="D257" s="21"/>
      <c r="E257" s="21"/>
      <c r="F257" s="21"/>
      <c r="G257" s="21"/>
      <c r="H257" s="21"/>
      <c r="I257" s="15"/>
      <c r="J257" s="15"/>
      <c r="K257" s="22" t="str">
        <f aca="false">IF(COUNTA($A257:$J257)=0,"",IF($I257&lt;&gt;"",$I257,IFERROR(INDEX(Settings!$B$14:$B$28,MATCH($B257,Settings!$A$14:$A$28,0)),0)))</f>
        <v/>
      </c>
      <c r="L257" s="23" t="str">
        <f aca="false">IF(COUNTA($A257:$J257)=0,"",$G257*($K257+IFERROR(INDEX(Settings!$C$14:$C$28,MATCH($B257,Settings!$A$14:$A$28,0)),0)))</f>
        <v/>
      </c>
      <c r="M257" s="23" t="str">
        <f aca="false">IF(COUNTA($A257:$J257)=0,"",($G257+$H257*Settings!$B$10)*IFERROR(INDEX(Settings!$D$14:$D$28,MATCH($B257,Settings!$A$14:$A$28,0)),0))</f>
        <v/>
      </c>
      <c r="N257" s="23" t="str">
        <f aca="false">IF(COUNTA($A257:$J257)=0,"",$F257*IFERROR(INDEX(Settings!$E$14:$E$28,MATCH($B257,Settings!$A$14:$A$28,0)),0))</f>
        <v/>
      </c>
      <c r="O257" s="23" t="str">
        <f aca="false">IF(COUNTA($A257:$J257)=0,"",$D257*Settings!$B$5)</f>
        <v/>
      </c>
      <c r="P257" s="23" t="str">
        <f aca="false">IF(COUNTA($A257:$J257)=0,"",$G257*Settings!$B$6+$H257*Settings!$B$7)</f>
        <v/>
      </c>
      <c r="Q257" s="23" t="str">
        <f aca="false">IF(COUNTA($A257:$J257)=0,"",$L257*Settings!$B$8)</f>
        <v/>
      </c>
      <c r="R257" s="23" t="str">
        <f aca="false">IF(COUNTA($A257:$J257)=0,"",($P257+$Q257)*Settings!$B$9)</f>
        <v/>
      </c>
      <c r="S257" s="23" t="str">
        <f aca="false">IF(COUNTA($A257:$J257)=0,"",$C257+$J257+SUM($M257:$R257))</f>
        <v/>
      </c>
      <c r="T257" s="23" t="str">
        <f aca="false">IF(COUNTA($A257:$J257)=0,"",$L257-$S257)</f>
        <v/>
      </c>
      <c r="U257" s="24" t="str">
        <f aca="false">IF(COUNTA($A257:$J257)=0,"",IF($L257=0,0,$T257/$L257))</f>
        <v/>
      </c>
      <c r="V257" s="24" t="str">
        <f aca="false">IF(COUNTA($A257:$J257)=0,"",IF($D257=0,0,$E257/$D257))</f>
        <v/>
      </c>
      <c r="W257" s="24" t="str">
        <f aca="false">IF(COUNTA($A257:$J257)=0,"",IF($F257=0,0,$G257/$F257))</f>
        <v/>
      </c>
      <c r="X257" s="24" t="str">
        <f aca="false">IF(COUNTA($A257:$J257)=0,"",IF($F257=0,0,$H257/$F257))</f>
        <v/>
      </c>
      <c r="Y257" s="25" t="str">
        <f aca="false">IF(COUNTA($A257:$J257)=0,"",IF($C257=0,0,$L257/$C257))</f>
        <v/>
      </c>
      <c r="Z257" s="23" t="str">
        <f aca="false">IF(COUNTA($A257:$J257)=0,"",IF($G257=0,0,$C257/$G257))</f>
        <v/>
      </c>
      <c r="AA257" s="23" t="str">
        <f aca="false">IF(COUNTA($A257:$J257)=0,"",IF($G257=0,0,$T257/$G257))</f>
        <v/>
      </c>
      <c r="AB257" s="9" t="str">
        <f aca="false">IF(COUNTA($A257:$J257)=0,"",IF($B257="","Pick a product",IF($E257&gt;$D257,"Confirmed &gt; received",IF($F257&gt;$E257,"Dispatched &gt; confirmed",IF($G257+$H257&gt;$F257,"Delivered + returned &gt; dispatched","OK")))))</f>
        <v/>
      </c>
    </row>
    <row r="258" customFormat="false" ht="15" hidden="false" customHeight="false" outlineLevel="0" collapsed="false">
      <c r="A258" s="20"/>
      <c r="B258" s="14"/>
      <c r="C258" s="15"/>
      <c r="D258" s="21"/>
      <c r="E258" s="21"/>
      <c r="F258" s="21"/>
      <c r="G258" s="21"/>
      <c r="H258" s="21"/>
      <c r="I258" s="15"/>
      <c r="J258" s="15"/>
      <c r="K258" s="22" t="str">
        <f aca="false">IF(COUNTA($A258:$J258)=0,"",IF($I258&lt;&gt;"",$I258,IFERROR(INDEX(Settings!$B$14:$B$28,MATCH($B258,Settings!$A$14:$A$28,0)),0)))</f>
        <v/>
      </c>
      <c r="L258" s="23" t="str">
        <f aca="false">IF(COUNTA($A258:$J258)=0,"",$G258*($K258+IFERROR(INDEX(Settings!$C$14:$C$28,MATCH($B258,Settings!$A$14:$A$28,0)),0)))</f>
        <v/>
      </c>
      <c r="M258" s="23" t="str">
        <f aca="false">IF(COUNTA($A258:$J258)=0,"",($G258+$H258*Settings!$B$10)*IFERROR(INDEX(Settings!$D$14:$D$28,MATCH($B258,Settings!$A$14:$A$28,0)),0))</f>
        <v/>
      </c>
      <c r="N258" s="23" t="str">
        <f aca="false">IF(COUNTA($A258:$J258)=0,"",$F258*IFERROR(INDEX(Settings!$E$14:$E$28,MATCH($B258,Settings!$A$14:$A$28,0)),0))</f>
        <v/>
      </c>
      <c r="O258" s="23" t="str">
        <f aca="false">IF(COUNTA($A258:$J258)=0,"",$D258*Settings!$B$5)</f>
        <v/>
      </c>
      <c r="P258" s="23" t="str">
        <f aca="false">IF(COUNTA($A258:$J258)=0,"",$G258*Settings!$B$6+$H258*Settings!$B$7)</f>
        <v/>
      </c>
      <c r="Q258" s="23" t="str">
        <f aca="false">IF(COUNTA($A258:$J258)=0,"",$L258*Settings!$B$8)</f>
        <v/>
      </c>
      <c r="R258" s="23" t="str">
        <f aca="false">IF(COUNTA($A258:$J258)=0,"",($P258+$Q258)*Settings!$B$9)</f>
        <v/>
      </c>
      <c r="S258" s="23" t="str">
        <f aca="false">IF(COUNTA($A258:$J258)=0,"",$C258+$J258+SUM($M258:$R258))</f>
        <v/>
      </c>
      <c r="T258" s="23" t="str">
        <f aca="false">IF(COUNTA($A258:$J258)=0,"",$L258-$S258)</f>
        <v/>
      </c>
      <c r="U258" s="24" t="str">
        <f aca="false">IF(COUNTA($A258:$J258)=0,"",IF($L258=0,0,$T258/$L258))</f>
        <v/>
      </c>
      <c r="V258" s="24" t="str">
        <f aca="false">IF(COUNTA($A258:$J258)=0,"",IF($D258=0,0,$E258/$D258))</f>
        <v/>
      </c>
      <c r="W258" s="24" t="str">
        <f aca="false">IF(COUNTA($A258:$J258)=0,"",IF($F258=0,0,$G258/$F258))</f>
        <v/>
      </c>
      <c r="X258" s="24" t="str">
        <f aca="false">IF(COUNTA($A258:$J258)=0,"",IF($F258=0,0,$H258/$F258))</f>
        <v/>
      </c>
      <c r="Y258" s="25" t="str">
        <f aca="false">IF(COUNTA($A258:$J258)=0,"",IF($C258=0,0,$L258/$C258))</f>
        <v/>
      </c>
      <c r="Z258" s="23" t="str">
        <f aca="false">IF(COUNTA($A258:$J258)=0,"",IF($G258=0,0,$C258/$G258))</f>
        <v/>
      </c>
      <c r="AA258" s="23" t="str">
        <f aca="false">IF(COUNTA($A258:$J258)=0,"",IF($G258=0,0,$T258/$G258))</f>
        <v/>
      </c>
      <c r="AB258" s="9" t="str">
        <f aca="false">IF(COUNTA($A258:$J258)=0,"",IF($B258="","Pick a product",IF($E258&gt;$D258,"Confirmed &gt; received",IF($F258&gt;$E258,"Dispatched &gt; confirmed",IF($G258+$H258&gt;$F258,"Delivered + returned &gt; dispatched","OK")))))</f>
        <v/>
      </c>
    </row>
    <row r="259" customFormat="false" ht="15" hidden="false" customHeight="false" outlineLevel="0" collapsed="false">
      <c r="A259" s="20"/>
      <c r="B259" s="14"/>
      <c r="C259" s="15"/>
      <c r="D259" s="21"/>
      <c r="E259" s="21"/>
      <c r="F259" s="21"/>
      <c r="G259" s="21"/>
      <c r="H259" s="21"/>
      <c r="I259" s="15"/>
      <c r="J259" s="15"/>
      <c r="K259" s="22" t="str">
        <f aca="false">IF(COUNTA($A259:$J259)=0,"",IF($I259&lt;&gt;"",$I259,IFERROR(INDEX(Settings!$B$14:$B$28,MATCH($B259,Settings!$A$14:$A$28,0)),0)))</f>
        <v/>
      </c>
      <c r="L259" s="23" t="str">
        <f aca="false">IF(COUNTA($A259:$J259)=0,"",$G259*($K259+IFERROR(INDEX(Settings!$C$14:$C$28,MATCH($B259,Settings!$A$14:$A$28,0)),0)))</f>
        <v/>
      </c>
      <c r="M259" s="23" t="str">
        <f aca="false">IF(COUNTA($A259:$J259)=0,"",($G259+$H259*Settings!$B$10)*IFERROR(INDEX(Settings!$D$14:$D$28,MATCH($B259,Settings!$A$14:$A$28,0)),0))</f>
        <v/>
      </c>
      <c r="N259" s="23" t="str">
        <f aca="false">IF(COUNTA($A259:$J259)=0,"",$F259*IFERROR(INDEX(Settings!$E$14:$E$28,MATCH($B259,Settings!$A$14:$A$28,0)),0))</f>
        <v/>
      </c>
      <c r="O259" s="23" t="str">
        <f aca="false">IF(COUNTA($A259:$J259)=0,"",$D259*Settings!$B$5)</f>
        <v/>
      </c>
      <c r="P259" s="23" t="str">
        <f aca="false">IF(COUNTA($A259:$J259)=0,"",$G259*Settings!$B$6+$H259*Settings!$B$7)</f>
        <v/>
      </c>
      <c r="Q259" s="23" t="str">
        <f aca="false">IF(COUNTA($A259:$J259)=0,"",$L259*Settings!$B$8)</f>
        <v/>
      </c>
      <c r="R259" s="23" t="str">
        <f aca="false">IF(COUNTA($A259:$J259)=0,"",($P259+$Q259)*Settings!$B$9)</f>
        <v/>
      </c>
      <c r="S259" s="23" t="str">
        <f aca="false">IF(COUNTA($A259:$J259)=0,"",$C259+$J259+SUM($M259:$R259))</f>
        <v/>
      </c>
      <c r="T259" s="23" t="str">
        <f aca="false">IF(COUNTA($A259:$J259)=0,"",$L259-$S259)</f>
        <v/>
      </c>
      <c r="U259" s="24" t="str">
        <f aca="false">IF(COUNTA($A259:$J259)=0,"",IF($L259=0,0,$T259/$L259))</f>
        <v/>
      </c>
      <c r="V259" s="24" t="str">
        <f aca="false">IF(COUNTA($A259:$J259)=0,"",IF($D259=0,0,$E259/$D259))</f>
        <v/>
      </c>
      <c r="W259" s="24" t="str">
        <f aca="false">IF(COUNTA($A259:$J259)=0,"",IF($F259=0,0,$G259/$F259))</f>
        <v/>
      </c>
      <c r="X259" s="24" t="str">
        <f aca="false">IF(COUNTA($A259:$J259)=0,"",IF($F259=0,0,$H259/$F259))</f>
        <v/>
      </c>
      <c r="Y259" s="25" t="str">
        <f aca="false">IF(COUNTA($A259:$J259)=0,"",IF($C259=0,0,$L259/$C259))</f>
        <v/>
      </c>
      <c r="Z259" s="23" t="str">
        <f aca="false">IF(COUNTA($A259:$J259)=0,"",IF($G259=0,0,$C259/$G259))</f>
        <v/>
      </c>
      <c r="AA259" s="23" t="str">
        <f aca="false">IF(COUNTA($A259:$J259)=0,"",IF($G259=0,0,$T259/$G259))</f>
        <v/>
      </c>
      <c r="AB259" s="9" t="str">
        <f aca="false">IF(COUNTA($A259:$J259)=0,"",IF($B259="","Pick a product",IF($E259&gt;$D259,"Confirmed &gt; received",IF($F259&gt;$E259,"Dispatched &gt; confirmed",IF($G259+$H259&gt;$F259,"Delivered + returned &gt; dispatched","OK")))))</f>
        <v/>
      </c>
    </row>
    <row r="260" customFormat="false" ht="15" hidden="false" customHeight="false" outlineLevel="0" collapsed="false">
      <c r="A260" s="20"/>
      <c r="B260" s="14"/>
      <c r="C260" s="15"/>
      <c r="D260" s="21"/>
      <c r="E260" s="21"/>
      <c r="F260" s="21"/>
      <c r="G260" s="21"/>
      <c r="H260" s="21"/>
      <c r="I260" s="15"/>
      <c r="J260" s="15"/>
      <c r="K260" s="22" t="str">
        <f aca="false">IF(COUNTA($A260:$J260)=0,"",IF($I260&lt;&gt;"",$I260,IFERROR(INDEX(Settings!$B$14:$B$28,MATCH($B260,Settings!$A$14:$A$28,0)),0)))</f>
        <v/>
      </c>
      <c r="L260" s="23" t="str">
        <f aca="false">IF(COUNTA($A260:$J260)=0,"",$G260*($K260+IFERROR(INDEX(Settings!$C$14:$C$28,MATCH($B260,Settings!$A$14:$A$28,0)),0)))</f>
        <v/>
      </c>
      <c r="M260" s="23" t="str">
        <f aca="false">IF(COUNTA($A260:$J260)=0,"",($G260+$H260*Settings!$B$10)*IFERROR(INDEX(Settings!$D$14:$D$28,MATCH($B260,Settings!$A$14:$A$28,0)),0))</f>
        <v/>
      </c>
      <c r="N260" s="23" t="str">
        <f aca="false">IF(COUNTA($A260:$J260)=0,"",$F260*IFERROR(INDEX(Settings!$E$14:$E$28,MATCH($B260,Settings!$A$14:$A$28,0)),0))</f>
        <v/>
      </c>
      <c r="O260" s="23" t="str">
        <f aca="false">IF(COUNTA($A260:$J260)=0,"",$D260*Settings!$B$5)</f>
        <v/>
      </c>
      <c r="P260" s="23" t="str">
        <f aca="false">IF(COUNTA($A260:$J260)=0,"",$G260*Settings!$B$6+$H260*Settings!$B$7)</f>
        <v/>
      </c>
      <c r="Q260" s="23" t="str">
        <f aca="false">IF(COUNTA($A260:$J260)=0,"",$L260*Settings!$B$8)</f>
        <v/>
      </c>
      <c r="R260" s="23" t="str">
        <f aca="false">IF(COUNTA($A260:$J260)=0,"",($P260+$Q260)*Settings!$B$9)</f>
        <v/>
      </c>
      <c r="S260" s="23" t="str">
        <f aca="false">IF(COUNTA($A260:$J260)=0,"",$C260+$J260+SUM($M260:$R260))</f>
        <v/>
      </c>
      <c r="T260" s="23" t="str">
        <f aca="false">IF(COUNTA($A260:$J260)=0,"",$L260-$S260)</f>
        <v/>
      </c>
      <c r="U260" s="24" t="str">
        <f aca="false">IF(COUNTA($A260:$J260)=0,"",IF($L260=0,0,$T260/$L260))</f>
        <v/>
      </c>
      <c r="V260" s="24" t="str">
        <f aca="false">IF(COUNTA($A260:$J260)=0,"",IF($D260=0,0,$E260/$D260))</f>
        <v/>
      </c>
      <c r="W260" s="24" t="str">
        <f aca="false">IF(COUNTA($A260:$J260)=0,"",IF($F260=0,0,$G260/$F260))</f>
        <v/>
      </c>
      <c r="X260" s="24" t="str">
        <f aca="false">IF(COUNTA($A260:$J260)=0,"",IF($F260=0,0,$H260/$F260))</f>
        <v/>
      </c>
      <c r="Y260" s="25" t="str">
        <f aca="false">IF(COUNTA($A260:$J260)=0,"",IF($C260=0,0,$L260/$C260))</f>
        <v/>
      </c>
      <c r="Z260" s="23" t="str">
        <f aca="false">IF(COUNTA($A260:$J260)=0,"",IF($G260=0,0,$C260/$G260))</f>
        <v/>
      </c>
      <c r="AA260" s="23" t="str">
        <f aca="false">IF(COUNTA($A260:$J260)=0,"",IF($G260=0,0,$T260/$G260))</f>
        <v/>
      </c>
      <c r="AB260" s="9" t="str">
        <f aca="false">IF(COUNTA($A260:$J260)=0,"",IF($B260="","Pick a product",IF($E260&gt;$D260,"Confirmed &gt; received",IF($F260&gt;$E260,"Dispatched &gt; confirmed",IF($G260+$H260&gt;$F260,"Delivered + returned &gt; dispatched","OK")))))</f>
        <v/>
      </c>
    </row>
    <row r="261" customFormat="false" ht="15" hidden="false" customHeight="false" outlineLevel="0" collapsed="false">
      <c r="A261" s="20"/>
      <c r="B261" s="14"/>
      <c r="C261" s="15"/>
      <c r="D261" s="21"/>
      <c r="E261" s="21"/>
      <c r="F261" s="21"/>
      <c r="G261" s="21"/>
      <c r="H261" s="21"/>
      <c r="I261" s="15"/>
      <c r="J261" s="15"/>
      <c r="K261" s="22" t="str">
        <f aca="false">IF(COUNTA($A261:$J261)=0,"",IF($I261&lt;&gt;"",$I261,IFERROR(INDEX(Settings!$B$14:$B$28,MATCH($B261,Settings!$A$14:$A$28,0)),0)))</f>
        <v/>
      </c>
      <c r="L261" s="23" t="str">
        <f aca="false">IF(COUNTA($A261:$J261)=0,"",$G261*($K261+IFERROR(INDEX(Settings!$C$14:$C$28,MATCH($B261,Settings!$A$14:$A$28,0)),0)))</f>
        <v/>
      </c>
      <c r="M261" s="23" t="str">
        <f aca="false">IF(COUNTA($A261:$J261)=0,"",($G261+$H261*Settings!$B$10)*IFERROR(INDEX(Settings!$D$14:$D$28,MATCH($B261,Settings!$A$14:$A$28,0)),0))</f>
        <v/>
      </c>
      <c r="N261" s="23" t="str">
        <f aca="false">IF(COUNTA($A261:$J261)=0,"",$F261*IFERROR(INDEX(Settings!$E$14:$E$28,MATCH($B261,Settings!$A$14:$A$28,0)),0))</f>
        <v/>
      </c>
      <c r="O261" s="23" t="str">
        <f aca="false">IF(COUNTA($A261:$J261)=0,"",$D261*Settings!$B$5)</f>
        <v/>
      </c>
      <c r="P261" s="23" t="str">
        <f aca="false">IF(COUNTA($A261:$J261)=0,"",$G261*Settings!$B$6+$H261*Settings!$B$7)</f>
        <v/>
      </c>
      <c r="Q261" s="23" t="str">
        <f aca="false">IF(COUNTA($A261:$J261)=0,"",$L261*Settings!$B$8)</f>
        <v/>
      </c>
      <c r="R261" s="23" t="str">
        <f aca="false">IF(COUNTA($A261:$J261)=0,"",($P261+$Q261)*Settings!$B$9)</f>
        <v/>
      </c>
      <c r="S261" s="23" t="str">
        <f aca="false">IF(COUNTA($A261:$J261)=0,"",$C261+$J261+SUM($M261:$R261))</f>
        <v/>
      </c>
      <c r="T261" s="23" t="str">
        <f aca="false">IF(COUNTA($A261:$J261)=0,"",$L261-$S261)</f>
        <v/>
      </c>
      <c r="U261" s="24" t="str">
        <f aca="false">IF(COUNTA($A261:$J261)=0,"",IF($L261=0,0,$T261/$L261))</f>
        <v/>
      </c>
      <c r="V261" s="24" t="str">
        <f aca="false">IF(COUNTA($A261:$J261)=0,"",IF($D261=0,0,$E261/$D261))</f>
        <v/>
      </c>
      <c r="W261" s="24" t="str">
        <f aca="false">IF(COUNTA($A261:$J261)=0,"",IF($F261=0,0,$G261/$F261))</f>
        <v/>
      </c>
      <c r="X261" s="24" t="str">
        <f aca="false">IF(COUNTA($A261:$J261)=0,"",IF($F261=0,0,$H261/$F261))</f>
        <v/>
      </c>
      <c r="Y261" s="25" t="str">
        <f aca="false">IF(COUNTA($A261:$J261)=0,"",IF($C261=0,0,$L261/$C261))</f>
        <v/>
      </c>
      <c r="Z261" s="23" t="str">
        <f aca="false">IF(COUNTA($A261:$J261)=0,"",IF($G261=0,0,$C261/$G261))</f>
        <v/>
      </c>
      <c r="AA261" s="23" t="str">
        <f aca="false">IF(COUNTA($A261:$J261)=0,"",IF($G261=0,0,$T261/$G261))</f>
        <v/>
      </c>
      <c r="AB261" s="9" t="str">
        <f aca="false">IF(COUNTA($A261:$J261)=0,"",IF($B261="","Pick a product",IF($E261&gt;$D261,"Confirmed &gt; received",IF($F261&gt;$E261,"Dispatched &gt; confirmed",IF($G261+$H261&gt;$F261,"Delivered + returned &gt; dispatched","OK")))))</f>
        <v/>
      </c>
    </row>
    <row r="262" customFormat="false" ht="15" hidden="false" customHeight="false" outlineLevel="0" collapsed="false">
      <c r="A262" s="20"/>
      <c r="B262" s="14"/>
      <c r="C262" s="15"/>
      <c r="D262" s="21"/>
      <c r="E262" s="21"/>
      <c r="F262" s="21"/>
      <c r="G262" s="21"/>
      <c r="H262" s="21"/>
      <c r="I262" s="15"/>
      <c r="J262" s="15"/>
      <c r="K262" s="22" t="str">
        <f aca="false">IF(COUNTA($A262:$J262)=0,"",IF($I262&lt;&gt;"",$I262,IFERROR(INDEX(Settings!$B$14:$B$28,MATCH($B262,Settings!$A$14:$A$28,0)),0)))</f>
        <v/>
      </c>
      <c r="L262" s="23" t="str">
        <f aca="false">IF(COUNTA($A262:$J262)=0,"",$G262*($K262+IFERROR(INDEX(Settings!$C$14:$C$28,MATCH($B262,Settings!$A$14:$A$28,0)),0)))</f>
        <v/>
      </c>
      <c r="M262" s="23" t="str">
        <f aca="false">IF(COUNTA($A262:$J262)=0,"",($G262+$H262*Settings!$B$10)*IFERROR(INDEX(Settings!$D$14:$D$28,MATCH($B262,Settings!$A$14:$A$28,0)),0))</f>
        <v/>
      </c>
      <c r="N262" s="23" t="str">
        <f aca="false">IF(COUNTA($A262:$J262)=0,"",$F262*IFERROR(INDEX(Settings!$E$14:$E$28,MATCH($B262,Settings!$A$14:$A$28,0)),0))</f>
        <v/>
      </c>
      <c r="O262" s="23" t="str">
        <f aca="false">IF(COUNTA($A262:$J262)=0,"",$D262*Settings!$B$5)</f>
        <v/>
      </c>
      <c r="P262" s="23" t="str">
        <f aca="false">IF(COUNTA($A262:$J262)=0,"",$G262*Settings!$B$6+$H262*Settings!$B$7)</f>
        <v/>
      </c>
      <c r="Q262" s="23" t="str">
        <f aca="false">IF(COUNTA($A262:$J262)=0,"",$L262*Settings!$B$8)</f>
        <v/>
      </c>
      <c r="R262" s="23" t="str">
        <f aca="false">IF(COUNTA($A262:$J262)=0,"",($P262+$Q262)*Settings!$B$9)</f>
        <v/>
      </c>
      <c r="S262" s="23" t="str">
        <f aca="false">IF(COUNTA($A262:$J262)=0,"",$C262+$J262+SUM($M262:$R262))</f>
        <v/>
      </c>
      <c r="T262" s="23" t="str">
        <f aca="false">IF(COUNTA($A262:$J262)=0,"",$L262-$S262)</f>
        <v/>
      </c>
      <c r="U262" s="24" t="str">
        <f aca="false">IF(COUNTA($A262:$J262)=0,"",IF($L262=0,0,$T262/$L262))</f>
        <v/>
      </c>
      <c r="V262" s="24" t="str">
        <f aca="false">IF(COUNTA($A262:$J262)=0,"",IF($D262=0,0,$E262/$D262))</f>
        <v/>
      </c>
      <c r="W262" s="24" t="str">
        <f aca="false">IF(COUNTA($A262:$J262)=0,"",IF($F262=0,0,$G262/$F262))</f>
        <v/>
      </c>
      <c r="X262" s="24" t="str">
        <f aca="false">IF(COUNTA($A262:$J262)=0,"",IF($F262=0,0,$H262/$F262))</f>
        <v/>
      </c>
      <c r="Y262" s="25" t="str">
        <f aca="false">IF(COUNTA($A262:$J262)=0,"",IF($C262=0,0,$L262/$C262))</f>
        <v/>
      </c>
      <c r="Z262" s="23" t="str">
        <f aca="false">IF(COUNTA($A262:$J262)=0,"",IF($G262=0,0,$C262/$G262))</f>
        <v/>
      </c>
      <c r="AA262" s="23" t="str">
        <f aca="false">IF(COUNTA($A262:$J262)=0,"",IF($G262=0,0,$T262/$G262))</f>
        <v/>
      </c>
      <c r="AB262" s="9" t="str">
        <f aca="false">IF(COUNTA($A262:$J262)=0,"",IF($B262="","Pick a product",IF($E262&gt;$D262,"Confirmed &gt; received",IF($F262&gt;$E262,"Dispatched &gt; confirmed",IF($G262+$H262&gt;$F262,"Delivered + returned &gt; dispatched","OK")))))</f>
        <v/>
      </c>
    </row>
    <row r="263" customFormat="false" ht="15" hidden="false" customHeight="false" outlineLevel="0" collapsed="false">
      <c r="A263" s="20"/>
      <c r="B263" s="14"/>
      <c r="C263" s="15"/>
      <c r="D263" s="21"/>
      <c r="E263" s="21"/>
      <c r="F263" s="21"/>
      <c r="G263" s="21"/>
      <c r="H263" s="21"/>
      <c r="I263" s="15"/>
      <c r="J263" s="15"/>
      <c r="K263" s="22" t="str">
        <f aca="false">IF(COUNTA($A263:$J263)=0,"",IF($I263&lt;&gt;"",$I263,IFERROR(INDEX(Settings!$B$14:$B$28,MATCH($B263,Settings!$A$14:$A$28,0)),0)))</f>
        <v/>
      </c>
      <c r="L263" s="23" t="str">
        <f aca="false">IF(COUNTA($A263:$J263)=0,"",$G263*($K263+IFERROR(INDEX(Settings!$C$14:$C$28,MATCH($B263,Settings!$A$14:$A$28,0)),0)))</f>
        <v/>
      </c>
      <c r="M263" s="23" t="str">
        <f aca="false">IF(COUNTA($A263:$J263)=0,"",($G263+$H263*Settings!$B$10)*IFERROR(INDEX(Settings!$D$14:$D$28,MATCH($B263,Settings!$A$14:$A$28,0)),0))</f>
        <v/>
      </c>
      <c r="N263" s="23" t="str">
        <f aca="false">IF(COUNTA($A263:$J263)=0,"",$F263*IFERROR(INDEX(Settings!$E$14:$E$28,MATCH($B263,Settings!$A$14:$A$28,0)),0))</f>
        <v/>
      </c>
      <c r="O263" s="23" t="str">
        <f aca="false">IF(COUNTA($A263:$J263)=0,"",$D263*Settings!$B$5)</f>
        <v/>
      </c>
      <c r="P263" s="23" t="str">
        <f aca="false">IF(COUNTA($A263:$J263)=0,"",$G263*Settings!$B$6+$H263*Settings!$B$7)</f>
        <v/>
      </c>
      <c r="Q263" s="23" t="str">
        <f aca="false">IF(COUNTA($A263:$J263)=0,"",$L263*Settings!$B$8)</f>
        <v/>
      </c>
      <c r="R263" s="23" t="str">
        <f aca="false">IF(COUNTA($A263:$J263)=0,"",($P263+$Q263)*Settings!$B$9)</f>
        <v/>
      </c>
      <c r="S263" s="23" t="str">
        <f aca="false">IF(COUNTA($A263:$J263)=0,"",$C263+$J263+SUM($M263:$R263))</f>
        <v/>
      </c>
      <c r="T263" s="23" t="str">
        <f aca="false">IF(COUNTA($A263:$J263)=0,"",$L263-$S263)</f>
        <v/>
      </c>
      <c r="U263" s="24" t="str">
        <f aca="false">IF(COUNTA($A263:$J263)=0,"",IF($L263=0,0,$T263/$L263))</f>
        <v/>
      </c>
      <c r="V263" s="24" t="str">
        <f aca="false">IF(COUNTA($A263:$J263)=0,"",IF($D263=0,0,$E263/$D263))</f>
        <v/>
      </c>
      <c r="W263" s="24" t="str">
        <f aca="false">IF(COUNTA($A263:$J263)=0,"",IF($F263=0,0,$G263/$F263))</f>
        <v/>
      </c>
      <c r="X263" s="24" t="str">
        <f aca="false">IF(COUNTA($A263:$J263)=0,"",IF($F263=0,0,$H263/$F263))</f>
        <v/>
      </c>
      <c r="Y263" s="25" t="str">
        <f aca="false">IF(COUNTA($A263:$J263)=0,"",IF($C263=0,0,$L263/$C263))</f>
        <v/>
      </c>
      <c r="Z263" s="23" t="str">
        <f aca="false">IF(COUNTA($A263:$J263)=0,"",IF($G263=0,0,$C263/$G263))</f>
        <v/>
      </c>
      <c r="AA263" s="23" t="str">
        <f aca="false">IF(COUNTA($A263:$J263)=0,"",IF($G263=0,0,$T263/$G263))</f>
        <v/>
      </c>
      <c r="AB263" s="9" t="str">
        <f aca="false">IF(COUNTA($A263:$J263)=0,"",IF($B263="","Pick a product",IF($E263&gt;$D263,"Confirmed &gt; received",IF($F263&gt;$E263,"Dispatched &gt; confirmed",IF($G263+$H263&gt;$F263,"Delivered + returned &gt; dispatched","OK")))))</f>
        <v/>
      </c>
    </row>
    <row r="264" customFormat="false" ht="15" hidden="false" customHeight="false" outlineLevel="0" collapsed="false">
      <c r="A264" s="20"/>
      <c r="B264" s="14"/>
      <c r="C264" s="15"/>
      <c r="D264" s="21"/>
      <c r="E264" s="21"/>
      <c r="F264" s="21"/>
      <c r="G264" s="21"/>
      <c r="H264" s="21"/>
      <c r="I264" s="15"/>
      <c r="J264" s="15"/>
      <c r="K264" s="22" t="str">
        <f aca="false">IF(COUNTA($A264:$J264)=0,"",IF($I264&lt;&gt;"",$I264,IFERROR(INDEX(Settings!$B$14:$B$28,MATCH($B264,Settings!$A$14:$A$28,0)),0)))</f>
        <v/>
      </c>
      <c r="L264" s="23" t="str">
        <f aca="false">IF(COUNTA($A264:$J264)=0,"",$G264*($K264+IFERROR(INDEX(Settings!$C$14:$C$28,MATCH($B264,Settings!$A$14:$A$28,0)),0)))</f>
        <v/>
      </c>
      <c r="M264" s="23" t="str">
        <f aca="false">IF(COUNTA($A264:$J264)=0,"",($G264+$H264*Settings!$B$10)*IFERROR(INDEX(Settings!$D$14:$D$28,MATCH($B264,Settings!$A$14:$A$28,0)),0))</f>
        <v/>
      </c>
      <c r="N264" s="23" t="str">
        <f aca="false">IF(COUNTA($A264:$J264)=0,"",$F264*IFERROR(INDEX(Settings!$E$14:$E$28,MATCH($B264,Settings!$A$14:$A$28,0)),0))</f>
        <v/>
      </c>
      <c r="O264" s="23" t="str">
        <f aca="false">IF(COUNTA($A264:$J264)=0,"",$D264*Settings!$B$5)</f>
        <v/>
      </c>
      <c r="P264" s="23" t="str">
        <f aca="false">IF(COUNTA($A264:$J264)=0,"",$G264*Settings!$B$6+$H264*Settings!$B$7)</f>
        <v/>
      </c>
      <c r="Q264" s="23" t="str">
        <f aca="false">IF(COUNTA($A264:$J264)=0,"",$L264*Settings!$B$8)</f>
        <v/>
      </c>
      <c r="R264" s="23" t="str">
        <f aca="false">IF(COUNTA($A264:$J264)=0,"",($P264+$Q264)*Settings!$B$9)</f>
        <v/>
      </c>
      <c r="S264" s="23" t="str">
        <f aca="false">IF(COUNTA($A264:$J264)=0,"",$C264+$J264+SUM($M264:$R264))</f>
        <v/>
      </c>
      <c r="T264" s="23" t="str">
        <f aca="false">IF(COUNTA($A264:$J264)=0,"",$L264-$S264)</f>
        <v/>
      </c>
      <c r="U264" s="24" t="str">
        <f aca="false">IF(COUNTA($A264:$J264)=0,"",IF($L264=0,0,$T264/$L264))</f>
        <v/>
      </c>
      <c r="V264" s="24" t="str">
        <f aca="false">IF(COUNTA($A264:$J264)=0,"",IF($D264=0,0,$E264/$D264))</f>
        <v/>
      </c>
      <c r="W264" s="24" t="str">
        <f aca="false">IF(COUNTA($A264:$J264)=0,"",IF($F264=0,0,$G264/$F264))</f>
        <v/>
      </c>
      <c r="X264" s="24" t="str">
        <f aca="false">IF(COUNTA($A264:$J264)=0,"",IF($F264=0,0,$H264/$F264))</f>
        <v/>
      </c>
      <c r="Y264" s="25" t="str">
        <f aca="false">IF(COUNTA($A264:$J264)=0,"",IF($C264=0,0,$L264/$C264))</f>
        <v/>
      </c>
      <c r="Z264" s="23" t="str">
        <f aca="false">IF(COUNTA($A264:$J264)=0,"",IF($G264=0,0,$C264/$G264))</f>
        <v/>
      </c>
      <c r="AA264" s="23" t="str">
        <f aca="false">IF(COUNTA($A264:$J264)=0,"",IF($G264=0,0,$T264/$G264))</f>
        <v/>
      </c>
      <c r="AB264" s="9" t="str">
        <f aca="false">IF(COUNTA($A264:$J264)=0,"",IF($B264="","Pick a product",IF($E264&gt;$D264,"Confirmed &gt; received",IF($F264&gt;$E264,"Dispatched &gt; confirmed",IF($G264+$H264&gt;$F264,"Delivered + returned &gt; dispatched","OK")))))</f>
        <v/>
      </c>
    </row>
    <row r="265" customFormat="false" ht="15" hidden="false" customHeight="false" outlineLevel="0" collapsed="false">
      <c r="A265" s="20"/>
      <c r="B265" s="14"/>
      <c r="C265" s="15"/>
      <c r="D265" s="21"/>
      <c r="E265" s="21"/>
      <c r="F265" s="21"/>
      <c r="G265" s="21"/>
      <c r="H265" s="21"/>
      <c r="I265" s="15"/>
      <c r="J265" s="15"/>
      <c r="K265" s="22" t="str">
        <f aca="false">IF(COUNTA($A265:$J265)=0,"",IF($I265&lt;&gt;"",$I265,IFERROR(INDEX(Settings!$B$14:$B$28,MATCH($B265,Settings!$A$14:$A$28,0)),0)))</f>
        <v/>
      </c>
      <c r="L265" s="23" t="str">
        <f aca="false">IF(COUNTA($A265:$J265)=0,"",$G265*($K265+IFERROR(INDEX(Settings!$C$14:$C$28,MATCH($B265,Settings!$A$14:$A$28,0)),0)))</f>
        <v/>
      </c>
      <c r="M265" s="23" t="str">
        <f aca="false">IF(COUNTA($A265:$J265)=0,"",($G265+$H265*Settings!$B$10)*IFERROR(INDEX(Settings!$D$14:$D$28,MATCH($B265,Settings!$A$14:$A$28,0)),0))</f>
        <v/>
      </c>
      <c r="N265" s="23" t="str">
        <f aca="false">IF(COUNTA($A265:$J265)=0,"",$F265*IFERROR(INDEX(Settings!$E$14:$E$28,MATCH($B265,Settings!$A$14:$A$28,0)),0))</f>
        <v/>
      </c>
      <c r="O265" s="23" t="str">
        <f aca="false">IF(COUNTA($A265:$J265)=0,"",$D265*Settings!$B$5)</f>
        <v/>
      </c>
      <c r="P265" s="23" t="str">
        <f aca="false">IF(COUNTA($A265:$J265)=0,"",$G265*Settings!$B$6+$H265*Settings!$B$7)</f>
        <v/>
      </c>
      <c r="Q265" s="23" t="str">
        <f aca="false">IF(COUNTA($A265:$J265)=0,"",$L265*Settings!$B$8)</f>
        <v/>
      </c>
      <c r="R265" s="23" t="str">
        <f aca="false">IF(COUNTA($A265:$J265)=0,"",($P265+$Q265)*Settings!$B$9)</f>
        <v/>
      </c>
      <c r="S265" s="23" t="str">
        <f aca="false">IF(COUNTA($A265:$J265)=0,"",$C265+$J265+SUM($M265:$R265))</f>
        <v/>
      </c>
      <c r="T265" s="23" t="str">
        <f aca="false">IF(COUNTA($A265:$J265)=0,"",$L265-$S265)</f>
        <v/>
      </c>
      <c r="U265" s="24" t="str">
        <f aca="false">IF(COUNTA($A265:$J265)=0,"",IF($L265=0,0,$T265/$L265))</f>
        <v/>
      </c>
      <c r="V265" s="24" t="str">
        <f aca="false">IF(COUNTA($A265:$J265)=0,"",IF($D265=0,0,$E265/$D265))</f>
        <v/>
      </c>
      <c r="W265" s="24" t="str">
        <f aca="false">IF(COUNTA($A265:$J265)=0,"",IF($F265=0,0,$G265/$F265))</f>
        <v/>
      </c>
      <c r="X265" s="24" t="str">
        <f aca="false">IF(COUNTA($A265:$J265)=0,"",IF($F265=0,0,$H265/$F265))</f>
        <v/>
      </c>
      <c r="Y265" s="25" t="str">
        <f aca="false">IF(COUNTA($A265:$J265)=0,"",IF($C265=0,0,$L265/$C265))</f>
        <v/>
      </c>
      <c r="Z265" s="23" t="str">
        <f aca="false">IF(COUNTA($A265:$J265)=0,"",IF($G265=0,0,$C265/$G265))</f>
        <v/>
      </c>
      <c r="AA265" s="23" t="str">
        <f aca="false">IF(COUNTA($A265:$J265)=0,"",IF($G265=0,0,$T265/$G265))</f>
        <v/>
      </c>
      <c r="AB265" s="9" t="str">
        <f aca="false">IF(COUNTA($A265:$J265)=0,"",IF($B265="","Pick a product",IF($E265&gt;$D265,"Confirmed &gt; received",IF($F265&gt;$E265,"Dispatched &gt; confirmed",IF($G265+$H265&gt;$F265,"Delivered + returned &gt; dispatched","OK")))))</f>
        <v/>
      </c>
    </row>
    <row r="266" customFormat="false" ht="15" hidden="false" customHeight="false" outlineLevel="0" collapsed="false">
      <c r="A266" s="20"/>
      <c r="B266" s="14"/>
      <c r="C266" s="15"/>
      <c r="D266" s="21"/>
      <c r="E266" s="21"/>
      <c r="F266" s="21"/>
      <c r="G266" s="21"/>
      <c r="H266" s="21"/>
      <c r="I266" s="15"/>
      <c r="J266" s="15"/>
      <c r="K266" s="22" t="str">
        <f aca="false">IF(COUNTA($A266:$J266)=0,"",IF($I266&lt;&gt;"",$I266,IFERROR(INDEX(Settings!$B$14:$B$28,MATCH($B266,Settings!$A$14:$A$28,0)),0)))</f>
        <v/>
      </c>
      <c r="L266" s="23" t="str">
        <f aca="false">IF(COUNTA($A266:$J266)=0,"",$G266*($K266+IFERROR(INDEX(Settings!$C$14:$C$28,MATCH($B266,Settings!$A$14:$A$28,0)),0)))</f>
        <v/>
      </c>
      <c r="M266" s="23" t="str">
        <f aca="false">IF(COUNTA($A266:$J266)=0,"",($G266+$H266*Settings!$B$10)*IFERROR(INDEX(Settings!$D$14:$D$28,MATCH($B266,Settings!$A$14:$A$28,0)),0))</f>
        <v/>
      </c>
      <c r="N266" s="23" t="str">
        <f aca="false">IF(COUNTA($A266:$J266)=0,"",$F266*IFERROR(INDEX(Settings!$E$14:$E$28,MATCH($B266,Settings!$A$14:$A$28,0)),0))</f>
        <v/>
      </c>
      <c r="O266" s="23" t="str">
        <f aca="false">IF(COUNTA($A266:$J266)=0,"",$D266*Settings!$B$5)</f>
        <v/>
      </c>
      <c r="P266" s="23" t="str">
        <f aca="false">IF(COUNTA($A266:$J266)=0,"",$G266*Settings!$B$6+$H266*Settings!$B$7)</f>
        <v/>
      </c>
      <c r="Q266" s="23" t="str">
        <f aca="false">IF(COUNTA($A266:$J266)=0,"",$L266*Settings!$B$8)</f>
        <v/>
      </c>
      <c r="R266" s="23" t="str">
        <f aca="false">IF(COUNTA($A266:$J266)=0,"",($P266+$Q266)*Settings!$B$9)</f>
        <v/>
      </c>
      <c r="S266" s="23" t="str">
        <f aca="false">IF(COUNTA($A266:$J266)=0,"",$C266+$J266+SUM($M266:$R266))</f>
        <v/>
      </c>
      <c r="T266" s="23" t="str">
        <f aca="false">IF(COUNTA($A266:$J266)=0,"",$L266-$S266)</f>
        <v/>
      </c>
      <c r="U266" s="24" t="str">
        <f aca="false">IF(COUNTA($A266:$J266)=0,"",IF($L266=0,0,$T266/$L266))</f>
        <v/>
      </c>
      <c r="V266" s="24" t="str">
        <f aca="false">IF(COUNTA($A266:$J266)=0,"",IF($D266=0,0,$E266/$D266))</f>
        <v/>
      </c>
      <c r="W266" s="24" t="str">
        <f aca="false">IF(COUNTA($A266:$J266)=0,"",IF($F266=0,0,$G266/$F266))</f>
        <v/>
      </c>
      <c r="X266" s="24" t="str">
        <f aca="false">IF(COUNTA($A266:$J266)=0,"",IF($F266=0,0,$H266/$F266))</f>
        <v/>
      </c>
      <c r="Y266" s="25" t="str">
        <f aca="false">IF(COUNTA($A266:$J266)=0,"",IF($C266=0,0,$L266/$C266))</f>
        <v/>
      </c>
      <c r="Z266" s="23" t="str">
        <f aca="false">IF(COUNTA($A266:$J266)=0,"",IF($G266=0,0,$C266/$G266))</f>
        <v/>
      </c>
      <c r="AA266" s="23" t="str">
        <f aca="false">IF(COUNTA($A266:$J266)=0,"",IF($G266=0,0,$T266/$G266))</f>
        <v/>
      </c>
      <c r="AB266" s="9" t="str">
        <f aca="false">IF(COUNTA($A266:$J266)=0,"",IF($B266="","Pick a product",IF($E266&gt;$D266,"Confirmed &gt; received",IF($F266&gt;$E266,"Dispatched &gt; confirmed",IF($G266+$H266&gt;$F266,"Delivered + returned &gt; dispatched","OK")))))</f>
        <v/>
      </c>
    </row>
    <row r="267" customFormat="false" ht="15" hidden="false" customHeight="false" outlineLevel="0" collapsed="false">
      <c r="A267" s="20"/>
      <c r="B267" s="14"/>
      <c r="C267" s="15"/>
      <c r="D267" s="21"/>
      <c r="E267" s="21"/>
      <c r="F267" s="21"/>
      <c r="G267" s="21"/>
      <c r="H267" s="21"/>
      <c r="I267" s="15"/>
      <c r="J267" s="15"/>
      <c r="K267" s="22" t="str">
        <f aca="false">IF(COUNTA($A267:$J267)=0,"",IF($I267&lt;&gt;"",$I267,IFERROR(INDEX(Settings!$B$14:$B$28,MATCH($B267,Settings!$A$14:$A$28,0)),0)))</f>
        <v/>
      </c>
      <c r="L267" s="23" t="str">
        <f aca="false">IF(COUNTA($A267:$J267)=0,"",$G267*($K267+IFERROR(INDEX(Settings!$C$14:$C$28,MATCH($B267,Settings!$A$14:$A$28,0)),0)))</f>
        <v/>
      </c>
      <c r="M267" s="23" t="str">
        <f aca="false">IF(COUNTA($A267:$J267)=0,"",($G267+$H267*Settings!$B$10)*IFERROR(INDEX(Settings!$D$14:$D$28,MATCH($B267,Settings!$A$14:$A$28,0)),0))</f>
        <v/>
      </c>
      <c r="N267" s="23" t="str">
        <f aca="false">IF(COUNTA($A267:$J267)=0,"",$F267*IFERROR(INDEX(Settings!$E$14:$E$28,MATCH($B267,Settings!$A$14:$A$28,0)),0))</f>
        <v/>
      </c>
      <c r="O267" s="23" t="str">
        <f aca="false">IF(COUNTA($A267:$J267)=0,"",$D267*Settings!$B$5)</f>
        <v/>
      </c>
      <c r="P267" s="23" t="str">
        <f aca="false">IF(COUNTA($A267:$J267)=0,"",$G267*Settings!$B$6+$H267*Settings!$B$7)</f>
        <v/>
      </c>
      <c r="Q267" s="23" t="str">
        <f aca="false">IF(COUNTA($A267:$J267)=0,"",$L267*Settings!$B$8)</f>
        <v/>
      </c>
      <c r="R267" s="23" t="str">
        <f aca="false">IF(COUNTA($A267:$J267)=0,"",($P267+$Q267)*Settings!$B$9)</f>
        <v/>
      </c>
      <c r="S267" s="23" t="str">
        <f aca="false">IF(COUNTA($A267:$J267)=0,"",$C267+$J267+SUM($M267:$R267))</f>
        <v/>
      </c>
      <c r="T267" s="23" t="str">
        <f aca="false">IF(COUNTA($A267:$J267)=0,"",$L267-$S267)</f>
        <v/>
      </c>
      <c r="U267" s="24" t="str">
        <f aca="false">IF(COUNTA($A267:$J267)=0,"",IF($L267=0,0,$T267/$L267))</f>
        <v/>
      </c>
      <c r="V267" s="24" t="str">
        <f aca="false">IF(COUNTA($A267:$J267)=0,"",IF($D267=0,0,$E267/$D267))</f>
        <v/>
      </c>
      <c r="W267" s="24" t="str">
        <f aca="false">IF(COUNTA($A267:$J267)=0,"",IF($F267=0,0,$G267/$F267))</f>
        <v/>
      </c>
      <c r="X267" s="24" t="str">
        <f aca="false">IF(COUNTA($A267:$J267)=0,"",IF($F267=0,0,$H267/$F267))</f>
        <v/>
      </c>
      <c r="Y267" s="25" t="str">
        <f aca="false">IF(COUNTA($A267:$J267)=0,"",IF($C267=0,0,$L267/$C267))</f>
        <v/>
      </c>
      <c r="Z267" s="23" t="str">
        <f aca="false">IF(COUNTA($A267:$J267)=0,"",IF($G267=0,0,$C267/$G267))</f>
        <v/>
      </c>
      <c r="AA267" s="23" t="str">
        <f aca="false">IF(COUNTA($A267:$J267)=0,"",IF($G267=0,0,$T267/$G267))</f>
        <v/>
      </c>
      <c r="AB267" s="9" t="str">
        <f aca="false">IF(COUNTA($A267:$J267)=0,"",IF($B267="","Pick a product",IF($E267&gt;$D267,"Confirmed &gt; received",IF($F267&gt;$E267,"Dispatched &gt; confirmed",IF($G267+$H267&gt;$F267,"Delivered + returned &gt; dispatched","OK")))))</f>
        <v/>
      </c>
    </row>
    <row r="268" customFormat="false" ht="15" hidden="false" customHeight="false" outlineLevel="0" collapsed="false">
      <c r="A268" s="20"/>
      <c r="B268" s="14"/>
      <c r="C268" s="15"/>
      <c r="D268" s="21"/>
      <c r="E268" s="21"/>
      <c r="F268" s="21"/>
      <c r="G268" s="21"/>
      <c r="H268" s="21"/>
      <c r="I268" s="15"/>
      <c r="J268" s="15"/>
      <c r="K268" s="22" t="str">
        <f aca="false">IF(COUNTA($A268:$J268)=0,"",IF($I268&lt;&gt;"",$I268,IFERROR(INDEX(Settings!$B$14:$B$28,MATCH($B268,Settings!$A$14:$A$28,0)),0)))</f>
        <v/>
      </c>
      <c r="L268" s="23" t="str">
        <f aca="false">IF(COUNTA($A268:$J268)=0,"",$G268*($K268+IFERROR(INDEX(Settings!$C$14:$C$28,MATCH($B268,Settings!$A$14:$A$28,0)),0)))</f>
        <v/>
      </c>
      <c r="M268" s="23" t="str">
        <f aca="false">IF(COUNTA($A268:$J268)=0,"",($G268+$H268*Settings!$B$10)*IFERROR(INDEX(Settings!$D$14:$D$28,MATCH($B268,Settings!$A$14:$A$28,0)),0))</f>
        <v/>
      </c>
      <c r="N268" s="23" t="str">
        <f aca="false">IF(COUNTA($A268:$J268)=0,"",$F268*IFERROR(INDEX(Settings!$E$14:$E$28,MATCH($B268,Settings!$A$14:$A$28,0)),0))</f>
        <v/>
      </c>
      <c r="O268" s="23" t="str">
        <f aca="false">IF(COUNTA($A268:$J268)=0,"",$D268*Settings!$B$5)</f>
        <v/>
      </c>
      <c r="P268" s="23" t="str">
        <f aca="false">IF(COUNTA($A268:$J268)=0,"",$G268*Settings!$B$6+$H268*Settings!$B$7)</f>
        <v/>
      </c>
      <c r="Q268" s="23" t="str">
        <f aca="false">IF(COUNTA($A268:$J268)=0,"",$L268*Settings!$B$8)</f>
        <v/>
      </c>
      <c r="R268" s="23" t="str">
        <f aca="false">IF(COUNTA($A268:$J268)=0,"",($P268+$Q268)*Settings!$B$9)</f>
        <v/>
      </c>
      <c r="S268" s="23" t="str">
        <f aca="false">IF(COUNTA($A268:$J268)=0,"",$C268+$J268+SUM($M268:$R268))</f>
        <v/>
      </c>
      <c r="T268" s="23" t="str">
        <f aca="false">IF(COUNTA($A268:$J268)=0,"",$L268-$S268)</f>
        <v/>
      </c>
      <c r="U268" s="24" t="str">
        <f aca="false">IF(COUNTA($A268:$J268)=0,"",IF($L268=0,0,$T268/$L268))</f>
        <v/>
      </c>
      <c r="V268" s="24" t="str">
        <f aca="false">IF(COUNTA($A268:$J268)=0,"",IF($D268=0,0,$E268/$D268))</f>
        <v/>
      </c>
      <c r="W268" s="24" t="str">
        <f aca="false">IF(COUNTA($A268:$J268)=0,"",IF($F268=0,0,$G268/$F268))</f>
        <v/>
      </c>
      <c r="X268" s="24" t="str">
        <f aca="false">IF(COUNTA($A268:$J268)=0,"",IF($F268=0,0,$H268/$F268))</f>
        <v/>
      </c>
      <c r="Y268" s="25" t="str">
        <f aca="false">IF(COUNTA($A268:$J268)=0,"",IF($C268=0,0,$L268/$C268))</f>
        <v/>
      </c>
      <c r="Z268" s="23" t="str">
        <f aca="false">IF(COUNTA($A268:$J268)=0,"",IF($G268=0,0,$C268/$G268))</f>
        <v/>
      </c>
      <c r="AA268" s="23" t="str">
        <f aca="false">IF(COUNTA($A268:$J268)=0,"",IF($G268=0,0,$T268/$G268))</f>
        <v/>
      </c>
      <c r="AB268" s="9" t="str">
        <f aca="false">IF(COUNTA($A268:$J268)=0,"",IF($B268="","Pick a product",IF($E268&gt;$D268,"Confirmed &gt; received",IF($F268&gt;$E268,"Dispatched &gt; confirmed",IF($G268+$H268&gt;$F268,"Delivered + returned &gt; dispatched","OK")))))</f>
        <v/>
      </c>
    </row>
    <row r="269" customFormat="false" ht="15" hidden="false" customHeight="false" outlineLevel="0" collapsed="false">
      <c r="A269" s="20"/>
      <c r="B269" s="14"/>
      <c r="C269" s="15"/>
      <c r="D269" s="21"/>
      <c r="E269" s="21"/>
      <c r="F269" s="21"/>
      <c r="G269" s="21"/>
      <c r="H269" s="21"/>
      <c r="I269" s="15"/>
      <c r="J269" s="15"/>
      <c r="K269" s="22" t="str">
        <f aca="false">IF(COUNTA($A269:$J269)=0,"",IF($I269&lt;&gt;"",$I269,IFERROR(INDEX(Settings!$B$14:$B$28,MATCH($B269,Settings!$A$14:$A$28,0)),0)))</f>
        <v/>
      </c>
      <c r="L269" s="23" t="str">
        <f aca="false">IF(COUNTA($A269:$J269)=0,"",$G269*($K269+IFERROR(INDEX(Settings!$C$14:$C$28,MATCH($B269,Settings!$A$14:$A$28,0)),0)))</f>
        <v/>
      </c>
      <c r="M269" s="23" t="str">
        <f aca="false">IF(COUNTA($A269:$J269)=0,"",($G269+$H269*Settings!$B$10)*IFERROR(INDEX(Settings!$D$14:$D$28,MATCH($B269,Settings!$A$14:$A$28,0)),0))</f>
        <v/>
      </c>
      <c r="N269" s="23" t="str">
        <f aca="false">IF(COUNTA($A269:$J269)=0,"",$F269*IFERROR(INDEX(Settings!$E$14:$E$28,MATCH($B269,Settings!$A$14:$A$28,0)),0))</f>
        <v/>
      </c>
      <c r="O269" s="23" t="str">
        <f aca="false">IF(COUNTA($A269:$J269)=0,"",$D269*Settings!$B$5)</f>
        <v/>
      </c>
      <c r="P269" s="23" t="str">
        <f aca="false">IF(COUNTA($A269:$J269)=0,"",$G269*Settings!$B$6+$H269*Settings!$B$7)</f>
        <v/>
      </c>
      <c r="Q269" s="23" t="str">
        <f aca="false">IF(COUNTA($A269:$J269)=0,"",$L269*Settings!$B$8)</f>
        <v/>
      </c>
      <c r="R269" s="23" t="str">
        <f aca="false">IF(COUNTA($A269:$J269)=0,"",($P269+$Q269)*Settings!$B$9)</f>
        <v/>
      </c>
      <c r="S269" s="23" t="str">
        <f aca="false">IF(COUNTA($A269:$J269)=0,"",$C269+$J269+SUM($M269:$R269))</f>
        <v/>
      </c>
      <c r="T269" s="23" t="str">
        <f aca="false">IF(COUNTA($A269:$J269)=0,"",$L269-$S269)</f>
        <v/>
      </c>
      <c r="U269" s="24" t="str">
        <f aca="false">IF(COUNTA($A269:$J269)=0,"",IF($L269=0,0,$T269/$L269))</f>
        <v/>
      </c>
      <c r="V269" s="24" t="str">
        <f aca="false">IF(COUNTA($A269:$J269)=0,"",IF($D269=0,0,$E269/$D269))</f>
        <v/>
      </c>
      <c r="W269" s="24" t="str">
        <f aca="false">IF(COUNTA($A269:$J269)=0,"",IF($F269=0,0,$G269/$F269))</f>
        <v/>
      </c>
      <c r="X269" s="24" t="str">
        <f aca="false">IF(COUNTA($A269:$J269)=0,"",IF($F269=0,0,$H269/$F269))</f>
        <v/>
      </c>
      <c r="Y269" s="25" t="str">
        <f aca="false">IF(COUNTA($A269:$J269)=0,"",IF($C269=0,0,$L269/$C269))</f>
        <v/>
      </c>
      <c r="Z269" s="23" t="str">
        <f aca="false">IF(COUNTA($A269:$J269)=0,"",IF($G269=0,0,$C269/$G269))</f>
        <v/>
      </c>
      <c r="AA269" s="23" t="str">
        <f aca="false">IF(COUNTA($A269:$J269)=0,"",IF($G269=0,0,$T269/$G269))</f>
        <v/>
      </c>
      <c r="AB269" s="9" t="str">
        <f aca="false">IF(COUNTA($A269:$J269)=0,"",IF($B269="","Pick a product",IF($E269&gt;$D269,"Confirmed &gt; received",IF($F269&gt;$E269,"Dispatched &gt; confirmed",IF($G269+$H269&gt;$F269,"Delivered + returned &gt; dispatched","OK")))))</f>
        <v/>
      </c>
    </row>
    <row r="270" customFormat="false" ht="15" hidden="false" customHeight="false" outlineLevel="0" collapsed="false">
      <c r="A270" s="20"/>
      <c r="B270" s="14"/>
      <c r="C270" s="15"/>
      <c r="D270" s="21"/>
      <c r="E270" s="21"/>
      <c r="F270" s="21"/>
      <c r="G270" s="21"/>
      <c r="H270" s="21"/>
      <c r="I270" s="15"/>
      <c r="J270" s="15"/>
      <c r="K270" s="22" t="str">
        <f aca="false">IF(COUNTA($A270:$J270)=0,"",IF($I270&lt;&gt;"",$I270,IFERROR(INDEX(Settings!$B$14:$B$28,MATCH($B270,Settings!$A$14:$A$28,0)),0)))</f>
        <v/>
      </c>
      <c r="L270" s="23" t="str">
        <f aca="false">IF(COUNTA($A270:$J270)=0,"",$G270*($K270+IFERROR(INDEX(Settings!$C$14:$C$28,MATCH($B270,Settings!$A$14:$A$28,0)),0)))</f>
        <v/>
      </c>
      <c r="M270" s="23" t="str">
        <f aca="false">IF(COUNTA($A270:$J270)=0,"",($G270+$H270*Settings!$B$10)*IFERROR(INDEX(Settings!$D$14:$D$28,MATCH($B270,Settings!$A$14:$A$28,0)),0))</f>
        <v/>
      </c>
      <c r="N270" s="23" t="str">
        <f aca="false">IF(COUNTA($A270:$J270)=0,"",$F270*IFERROR(INDEX(Settings!$E$14:$E$28,MATCH($B270,Settings!$A$14:$A$28,0)),0))</f>
        <v/>
      </c>
      <c r="O270" s="23" t="str">
        <f aca="false">IF(COUNTA($A270:$J270)=0,"",$D270*Settings!$B$5)</f>
        <v/>
      </c>
      <c r="P270" s="23" t="str">
        <f aca="false">IF(COUNTA($A270:$J270)=0,"",$G270*Settings!$B$6+$H270*Settings!$B$7)</f>
        <v/>
      </c>
      <c r="Q270" s="23" t="str">
        <f aca="false">IF(COUNTA($A270:$J270)=0,"",$L270*Settings!$B$8)</f>
        <v/>
      </c>
      <c r="R270" s="23" t="str">
        <f aca="false">IF(COUNTA($A270:$J270)=0,"",($P270+$Q270)*Settings!$B$9)</f>
        <v/>
      </c>
      <c r="S270" s="23" t="str">
        <f aca="false">IF(COUNTA($A270:$J270)=0,"",$C270+$J270+SUM($M270:$R270))</f>
        <v/>
      </c>
      <c r="T270" s="23" t="str">
        <f aca="false">IF(COUNTA($A270:$J270)=0,"",$L270-$S270)</f>
        <v/>
      </c>
      <c r="U270" s="24" t="str">
        <f aca="false">IF(COUNTA($A270:$J270)=0,"",IF($L270=0,0,$T270/$L270))</f>
        <v/>
      </c>
      <c r="V270" s="24" t="str">
        <f aca="false">IF(COUNTA($A270:$J270)=0,"",IF($D270=0,0,$E270/$D270))</f>
        <v/>
      </c>
      <c r="W270" s="24" t="str">
        <f aca="false">IF(COUNTA($A270:$J270)=0,"",IF($F270=0,0,$G270/$F270))</f>
        <v/>
      </c>
      <c r="X270" s="24" t="str">
        <f aca="false">IF(COUNTA($A270:$J270)=0,"",IF($F270=0,0,$H270/$F270))</f>
        <v/>
      </c>
      <c r="Y270" s="25" t="str">
        <f aca="false">IF(COUNTA($A270:$J270)=0,"",IF($C270=0,0,$L270/$C270))</f>
        <v/>
      </c>
      <c r="Z270" s="23" t="str">
        <f aca="false">IF(COUNTA($A270:$J270)=0,"",IF($G270=0,0,$C270/$G270))</f>
        <v/>
      </c>
      <c r="AA270" s="23" t="str">
        <f aca="false">IF(COUNTA($A270:$J270)=0,"",IF($G270=0,0,$T270/$G270))</f>
        <v/>
      </c>
      <c r="AB270" s="9" t="str">
        <f aca="false">IF(COUNTA($A270:$J270)=0,"",IF($B270="","Pick a product",IF($E270&gt;$D270,"Confirmed &gt; received",IF($F270&gt;$E270,"Dispatched &gt; confirmed",IF($G270+$H270&gt;$F270,"Delivered + returned &gt; dispatched","OK")))))</f>
        <v/>
      </c>
    </row>
    <row r="271" customFormat="false" ht="15" hidden="false" customHeight="false" outlineLevel="0" collapsed="false">
      <c r="A271" s="20"/>
      <c r="B271" s="14"/>
      <c r="C271" s="15"/>
      <c r="D271" s="21"/>
      <c r="E271" s="21"/>
      <c r="F271" s="21"/>
      <c r="G271" s="21"/>
      <c r="H271" s="21"/>
      <c r="I271" s="15"/>
      <c r="J271" s="15"/>
      <c r="K271" s="22" t="str">
        <f aca="false">IF(COUNTA($A271:$J271)=0,"",IF($I271&lt;&gt;"",$I271,IFERROR(INDEX(Settings!$B$14:$B$28,MATCH($B271,Settings!$A$14:$A$28,0)),0)))</f>
        <v/>
      </c>
      <c r="L271" s="23" t="str">
        <f aca="false">IF(COUNTA($A271:$J271)=0,"",$G271*($K271+IFERROR(INDEX(Settings!$C$14:$C$28,MATCH($B271,Settings!$A$14:$A$28,0)),0)))</f>
        <v/>
      </c>
      <c r="M271" s="23" t="str">
        <f aca="false">IF(COUNTA($A271:$J271)=0,"",($G271+$H271*Settings!$B$10)*IFERROR(INDEX(Settings!$D$14:$D$28,MATCH($B271,Settings!$A$14:$A$28,0)),0))</f>
        <v/>
      </c>
      <c r="N271" s="23" t="str">
        <f aca="false">IF(COUNTA($A271:$J271)=0,"",$F271*IFERROR(INDEX(Settings!$E$14:$E$28,MATCH($B271,Settings!$A$14:$A$28,0)),0))</f>
        <v/>
      </c>
      <c r="O271" s="23" t="str">
        <f aca="false">IF(COUNTA($A271:$J271)=0,"",$D271*Settings!$B$5)</f>
        <v/>
      </c>
      <c r="P271" s="23" t="str">
        <f aca="false">IF(COUNTA($A271:$J271)=0,"",$G271*Settings!$B$6+$H271*Settings!$B$7)</f>
        <v/>
      </c>
      <c r="Q271" s="23" t="str">
        <f aca="false">IF(COUNTA($A271:$J271)=0,"",$L271*Settings!$B$8)</f>
        <v/>
      </c>
      <c r="R271" s="23" t="str">
        <f aca="false">IF(COUNTA($A271:$J271)=0,"",($P271+$Q271)*Settings!$B$9)</f>
        <v/>
      </c>
      <c r="S271" s="23" t="str">
        <f aca="false">IF(COUNTA($A271:$J271)=0,"",$C271+$J271+SUM($M271:$R271))</f>
        <v/>
      </c>
      <c r="T271" s="23" t="str">
        <f aca="false">IF(COUNTA($A271:$J271)=0,"",$L271-$S271)</f>
        <v/>
      </c>
      <c r="U271" s="24" t="str">
        <f aca="false">IF(COUNTA($A271:$J271)=0,"",IF($L271=0,0,$T271/$L271))</f>
        <v/>
      </c>
      <c r="V271" s="24" t="str">
        <f aca="false">IF(COUNTA($A271:$J271)=0,"",IF($D271=0,0,$E271/$D271))</f>
        <v/>
      </c>
      <c r="W271" s="24" t="str">
        <f aca="false">IF(COUNTA($A271:$J271)=0,"",IF($F271=0,0,$G271/$F271))</f>
        <v/>
      </c>
      <c r="X271" s="24" t="str">
        <f aca="false">IF(COUNTA($A271:$J271)=0,"",IF($F271=0,0,$H271/$F271))</f>
        <v/>
      </c>
      <c r="Y271" s="25" t="str">
        <f aca="false">IF(COUNTA($A271:$J271)=0,"",IF($C271=0,0,$L271/$C271))</f>
        <v/>
      </c>
      <c r="Z271" s="23" t="str">
        <f aca="false">IF(COUNTA($A271:$J271)=0,"",IF($G271=0,0,$C271/$G271))</f>
        <v/>
      </c>
      <c r="AA271" s="23" t="str">
        <f aca="false">IF(COUNTA($A271:$J271)=0,"",IF($G271=0,0,$T271/$G271))</f>
        <v/>
      </c>
      <c r="AB271" s="9" t="str">
        <f aca="false">IF(COUNTA($A271:$J271)=0,"",IF($B271="","Pick a product",IF($E271&gt;$D271,"Confirmed &gt; received",IF($F271&gt;$E271,"Dispatched &gt; confirmed",IF($G271+$H271&gt;$F271,"Delivered + returned &gt; dispatched","OK")))))</f>
        <v/>
      </c>
    </row>
    <row r="272" customFormat="false" ht="15" hidden="false" customHeight="false" outlineLevel="0" collapsed="false">
      <c r="A272" s="20"/>
      <c r="B272" s="14"/>
      <c r="C272" s="15"/>
      <c r="D272" s="21"/>
      <c r="E272" s="21"/>
      <c r="F272" s="21"/>
      <c r="G272" s="21"/>
      <c r="H272" s="21"/>
      <c r="I272" s="15"/>
      <c r="J272" s="15"/>
      <c r="K272" s="22" t="str">
        <f aca="false">IF(COUNTA($A272:$J272)=0,"",IF($I272&lt;&gt;"",$I272,IFERROR(INDEX(Settings!$B$14:$B$28,MATCH($B272,Settings!$A$14:$A$28,0)),0)))</f>
        <v/>
      </c>
      <c r="L272" s="23" t="str">
        <f aca="false">IF(COUNTA($A272:$J272)=0,"",$G272*($K272+IFERROR(INDEX(Settings!$C$14:$C$28,MATCH($B272,Settings!$A$14:$A$28,0)),0)))</f>
        <v/>
      </c>
      <c r="M272" s="23" t="str">
        <f aca="false">IF(COUNTA($A272:$J272)=0,"",($G272+$H272*Settings!$B$10)*IFERROR(INDEX(Settings!$D$14:$D$28,MATCH($B272,Settings!$A$14:$A$28,0)),0))</f>
        <v/>
      </c>
      <c r="N272" s="23" t="str">
        <f aca="false">IF(COUNTA($A272:$J272)=0,"",$F272*IFERROR(INDEX(Settings!$E$14:$E$28,MATCH($B272,Settings!$A$14:$A$28,0)),0))</f>
        <v/>
      </c>
      <c r="O272" s="23" t="str">
        <f aca="false">IF(COUNTA($A272:$J272)=0,"",$D272*Settings!$B$5)</f>
        <v/>
      </c>
      <c r="P272" s="23" t="str">
        <f aca="false">IF(COUNTA($A272:$J272)=0,"",$G272*Settings!$B$6+$H272*Settings!$B$7)</f>
        <v/>
      </c>
      <c r="Q272" s="23" t="str">
        <f aca="false">IF(COUNTA($A272:$J272)=0,"",$L272*Settings!$B$8)</f>
        <v/>
      </c>
      <c r="R272" s="23" t="str">
        <f aca="false">IF(COUNTA($A272:$J272)=0,"",($P272+$Q272)*Settings!$B$9)</f>
        <v/>
      </c>
      <c r="S272" s="23" t="str">
        <f aca="false">IF(COUNTA($A272:$J272)=0,"",$C272+$J272+SUM($M272:$R272))</f>
        <v/>
      </c>
      <c r="T272" s="23" t="str">
        <f aca="false">IF(COUNTA($A272:$J272)=0,"",$L272-$S272)</f>
        <v/>
      </c>
      <c r="U272" s="24" t="str">
        <f aca="false">IF(COUNTA($A272:$J272)=0,"",IF($L272=0,0,$T272/$L272))</f>
        <v/>
      </c>
      <c r="V272" s="24" t="str">
        <f aca="false">IF(COUNTA($A272:$J272)=0,"",IF($D272=0,0,$E272/$D272))</f>
        <v/>
      </c>
      <c r="W272" s="24" t="str">
        <f aca="false">IF(COUNTA($A272:$J272)=0,"",IF($F272=0,0,$G272/$F272))</f>
        <v/>
      </c>
      <c r="X272" s="24" t="str">
        <f aca="false">IF(COUNTA($A272:$J272)=0,"",IF($F272=0,0,$H272/$F272))</f>
        <v/>
      </c>
      <c r="Y272" s="25" t="str">
        <f aca="false">IF(COUNTA($A272:$J272)=0,"",IF($C272=0,0,$L272/$C272))</f>
        <v/>
      </c>
      <c r="Z272" s="23" t="str">
        <f aca="false">IF(COUNTA($A272:$J272)=0,"",IF($G272=0,0,$C272/$G272))</f>
        <v/>
      </c>
      <c r="AA272" s="23" t="str">
        <f aca="false">IF(COUNTA($A272:$J272)=0,"",IF($G272=0,0,$T272/$G272))</f>
        <v/>
      </c>
      <c r="AB272" s="9" t="str">
        <f aca="false">IF(COUNTA($A272:$J272)=0,"",IF($B272="","Pick a product",IF($E272&gt;$D272,"Confirmed &gt; received",IF($F272&gt;$E272,"Dispatched &gt; confirmed",IF($G272+$H272&gt;$F272,"Delivered + returned &gt; dispatched","OK")))))</f>
        <v/>
      </c>
    </row>
    <row r="273" customFormat="false" ht="15" hidden="false" customHeight="false" outlineLevel="0" collapsed="false">
      <c r="A273" s="20"/>
      <c r="B273" s="14"/>
      <c r="C273" s="15"/>
      <c r="D273" s="21"/>
      <c r="E273" s="21"/>
      <c r="F273" s="21"/>
      <c r="G273" s="21"/>
      <c r="H273" s="21"/>
      <c r="I273" s="15"/>
      <c r="J273" s="15"/>
      <c r="K273" s="22" t="str">
        <f aca="false">IF(COUNTA($A273:$J273)=0,"",IF($I273&lt;&gt;"",$I273,IFERROR(INDEX(Settings!$B$14:$B$28,MATCH($B273,Settings!$A$14:$A$28,0)),0)))</f>
        <v/>
      </c>
      <c r="L273" s="23" t="str">
        <f aca="false">IF(COUNTA($A273:$J273)=0,"",$G273*($K273+IFERROR(INDEX(Settings!$C$14:$C$28,MATCH($B273,Settings!$A$14:$A$28,0)),0)))</f>
        <v/>
      </c>
      <c r="M273" s="23" t="str">
        <f aca="false">IF(COUNTA($A273:$J273)=0,"",($G273+$H273*Settings!$B$10)*IFERROR(INDEX(Settings!$D$14:$D$28,MATCH($B273,Settings!$A$14:$A$28,0)),0))</f>
        <v/>
      </c>
      <c r="N273" s="23" t="str">
        <f aca="false">IF(COUNTA($A273:$J273)=0,"",$F273*IFERROR(INDEX(Settings!$E$14:$E$28,MATCH($B273,Settings!$A$14:$A$28,0)),0))</f>
        <v/>
      </c>
      <c r="O273" s="23" t="str">
        <f aca="false">IF(COUNTA($A273:$J273)=0,"",$D273*Settings!$B$5)</f>
        <v/>
      </c>
      <c r="P273" s="23" t="str">
        <f aca="false">IF(COUNTA($A273:$J273)=0,"",$G273*Settings!$B$6+$H273*Settings!$B$7)</f>
        <v/>
      </c>
      <c r="Q273" s="23" t="str">
        <f aca="false">IF(COUNTA($A273:$J273)=0,"",$L273*Settings!$B$8)</f>
        <v/>
      </c>
      <c r="R273" s="23" t="str">
        <f aca="false">IF(COUNTA($A273:$J273)=0,"",($P273+$Q273)*Settings!$B$9)</f>
        <v/>
      </c>
      <c r="S273" s="23" t="str">
        <f aca="false">IF(COUNTA($A273:$J273)=0,"",$C273+$J273+SUM($M273:$R273))</f>
        <v/>
      </c>
      <c r="T273" s="23" t="str">
        <f aca="false">IF(COUNTA($A273:$J273)=0,"",$L273-$S273)</f>
        <v/>
      </c>
      <c r="U273" s="24" t="str">
        <f aca="false">IF(COUNTA($A273:$J273)=0,"",IF($L273=0,0,$T273/$L273))</f>
        <v/>
      </c>
      <c r="V273" s="24" t="str">
        <f aca="false">IF(COUNTA($A273:$J273)=0,"",IF($D273=0,0,$E273/$D273))</f>
        <v/>
      </c>
      <c r="W273" s="24" t="str">
        <f aca="false">IF(COUNTA($A273:$J273)=0,"",IF($F273=0,0,$G273/$F273))</f>
        <v/>
      </c>
      <c r="X273" s="24" t="str">
        <f aca="false">IF(COUNTA($A273:$J273)=0,"",IF($F273=0,0,$H273/$F273))</f>
        <v/>
      </c>
      <c r="Y273" s="25" t="str">
        <f aca="false">IF(COUNTA($A273:$J273)=0,"",IF($C273=0,0,$L273/$C273))</f>
        <v/>
      </c>
      <c r="Z273" s="23" t="str">
        <f aca="false">IF(COUNTA($A273:$J273)=0,"",IF($G273=0,0,$C273/$G273))</f>
        <v/>
      </c>
      <c r="AA273" s="23" t="str">
        <f aca="false">IF(COUNTA($A273:$J273)=0,"",IF($G273=0,0,$T273/$G273))</f>
        <v/>
      </c>
      <c r="AB273" s="9" t="str">
        <f aca="false">IF(COUNTA($A273:$J273)=0,"",IF($B273="","Pick a product",IF($E273&gt;$D273,"Confirmed &gt; received",IF($F273&gt;$E273,"Dispatched &gt; confirmed",IF($G273+$H273&gt;$F273,"Delivered + returned &gt; dispatched","OK")))))</f>
        <v/>
      </c>
    </row>
    <row r="274" customFormat="false" ht="15" hidden="false" customHeight="false" outlineLevel="0" collapsed="false">
      <c r="A274" s="20"/>
      <c r="B274" s="14"/>
      <c r="C274" s="15"/>
      <c r="D274" s="21"/>
      <c r="E274" s="21"/>
      <c r="F274" s="21"/>
      <c r="G274" s="21"/>
      <c r="H274" s="21"/>
      <c r="I274" s="15"/>
      <c r="J274" s="15"/>
      <c r="K274" s="22" t="str">
        <f aca="false">IF(COUNTA($A274:$J274)=0,"",IF($I274&lt;&gt;"",$I274,IFERROR(INDEX(Settings!$B$14:$B$28,MATCH($B274,Settings!$A$14:$A$28,0)),0)))</f>
        <v/>
      </c>
      <c r="L274" s="23" t="str">
        <f aca="false">IF(COUNTA($A274:$J274)=0,"",$G274*($K274+IFERROR(INDEX(Settings!$C$14:$C$28,MATCH($B274,Settings!$A$14:$A$28,0)),0)))</f>
        <v/>
      </c>
      <c r="M274" s="23" t="str">
        <f aca="false">IF(COUNTA($A274:$J274)=0,"",($G274+$H274*Settings!$B$10)*IFERROR(INDEX(Settings!$D$14:$D$28,MATCH($B274,Settings!$A$14:$A$28,0)),0))</f>
        <v/>
      </c>
      <c r="N274" s="23" t="str">
        <f aca="false">IF(COUNTA($A274:$J274)=0,"",$F274*IFERROR(INDEX(Settings!$E$14:$E$28,MATCH($B274,Settings!$A$14:$A$28,0)),0))</f>
        <v/>
      </c>
      <c r="O274" s="23" t="str">
        <f aca="false">IF(COUNTA($A274:$J274)=0,"",$D274*Settings!$B$5)</f>
        <v/>
      </c>
      <c r="P274" s="23" t="str">
        <f aca="false">IF(COUNTA($A274:$J274)=0,"",$G274*Settings!$B$6+$H274*Settings!$B$7)</f>
        <v/>
      </c>
      <c r="Q274" s="23" t="str">
        <f aca="false">IF(COUNTA($A274:$J274)=0,"",$L274*Settings!$B$8)</f>
        <v/>
      </c>
      <c r="R274" s="23" t="str">
        <f aca="false">IF(COUNTA($A274:$J274)=0,"",($P274+$Q274)*Settings!$B$9)</f>
        <v/>
      </c>
      <c r="S274" s="23" t="str">
        <f aca="false">IF(COUNTA($A274:$J274)=0,"",$C274+$J274+SUM($M274:$R274))</f>
        <v/>
      </c>
      <c r="T274" s="23" t="str">
        <f aca="false">IF(COUNTA($A274:$J274)=0,"",$L274-$S274)</f>
        <v/>
      </c>
      <c r="U274" s="24" t="str">
        <f aca="false">IF(COUNTA($A274:$J274)=0,"",IF($L274=0,0,$T274/$L274))</f>
        <v/>
      </c>
      <c r="V274" s="24" t="str">
        <f aca="false">IF(COUNTA($A274:$J274)=0,"",IF($D274=0,0,$E274/$D274))</f>
        <v/>
      </c>
      <c r="W274" s="24" t="str">
        <f aca="false">IF(COUNTA($A274:$J274)=0,"",IF($F274=0,0,$G274/$F274))</f>
        <v/>
      </c>
      <c r="X274" s="24" t="str">
        <f aca="false">IF(COUNTA($A274:$J274)=0,"",IF($F274=0,0,$H274/$F274))</f>
        <v/>
      </c>
      <c r="Y274" s="25" t="str">
        <f aca="false">IF(COUNTA($A274:$J274)=0,"",IF($C274=0,0,$L274/$C274))</f>
        <v/>
      </c>
      <c r="Z274" s="23" t="str">
        <f aca="false">IF(COUNTA($A274:$J274)=0,"",IF($G274=0,0,$C274/$G274))</f>
        <v/>
      </c>
      <c r="AA274" s="23" t="str">
        <f aca="false">IF(COUNTA($A274:$J274)=0,"",IF($G274=0,0,$T274/$G274))</f>
        <v/>
      </c>
      <c r="AB274" s="9" t="str">
        <f aca="false">IF(COUNTA($A274:$J274)=0,"",IF($B274="","Pick a product",IF($E274&gt;$D274,"Confirmed &gt; received",IF($F274&gt;$E274,"Dispatched &gt; confirmed",IF($G274+$H274&gt;$F274,"Delivered + returned &gt; dispatched","OK")))))</f>
        <v/>
      </c>
    </row>
    <row r="275" customFormat="false" ht="15" hidden="false" customHeight="false" outlineLevel="0" collapsed="false">
      <c r="A275" s="20"/>
      <c r="B275" s="14"/>
      <c r="C275" s="15"/>
      <c r="D275" s="21"/>
      <c r="E275" s="21"/>
      <c r="F275" s="21"/>
      <c r="G275" s="21"/>
      <c r="H275" s="21"/>
      <c r="I275" s="15"/>
      <c r="J275" s="15"/>
      <c r="K275" s="22" t="str">
        <f aca="false">IF(COUNTA($A275:$J275)=0,"",IF($I275&lt;&gt;"",$I275,IFERROR(INDEX(Settings!$B$14:$B$28,MATCH($B275,Settings!$A$14:$A$28,0)),0)))</f>
        <v/>
      </c>
      <c r="L275" s="23" t="str">
        <f aca="false">IF(COUNTA($A275:$J275)=0,"",$G275*($K275+IFERROR(INDEX(Settings!$C$14:$C$28,MATCH($B275,Settings!$A$14:$A$28,0)),0)))</f>
        <v/>
      </c>
      <c r="M275" s="23" t="str">
        <f aca="false">IF(COUNTA($A275:$J275)=0,"",($G275+$H275*Settings!$B$10)*IFERROR(INDEX(Settings!$D$14:$D$28,MATCH($B275,Settings!$A$14:$A$28,0)),0))</f>
        <v/>
      </c>
      <c r="N275" s="23" t="str">
        <f aca="false">IF(COUNTA($A275:$J275)=0,"",$F275*IFERROR(INDEX(Settings!$E$14:$E$28,MATCH($B275,Settings!$A$14:$A$28,0)),0))</f>
        <v/>
      </c>
      <c r="O275" s="23" t="str">
        <f aca="false">IF(COUNTA($A275:$J275)=0,"",$D275*Settings!$B$5)</f>
        <v/>
      </c>
      <c r="P275" s="23" t="str">
        <f aca="false">IF(COUNTA($A275:$J275)=0,"",$G275*Settings!$B$6+$H275*Settings!$B$7)</f>
        <v/>
      </c>
      <c r="Q275" s="23" t="str">
        <f aca="false">IF(COUNTA($A275:$J275)=0,"",$L275*Settings!$B$8)</f>
        <v/>
      </c>
      <c r="R275" s="23" t="str">
        <f aca="false">IF(COUNTA($A275:$J275)=0,"",($P275+$Q275)*Settings!$B$9)</f>
        <v/>
      </c>
      <c r="S275" s="23" t="str">
        <f aca="false">IF(COUNTA($A275:$J275)=0,"",$C275+$J275+SUM($M275:$R275))</f>
        <v/>
      </c>
      <c r="T275" s="23" t="str">
        <f aca="false">IF(COUNTA($A275:$J275)=0,"",$L275-$S275)</f>
        <v/>
      </c>
      <c r="U275" s="24" t="str">
        <f aca="false">IF(COUNTA($A275:$J275)=0,"",IF($L275=0,0,$T275/$L275))</f>
        <v/>
      </c>
      <c r="V275" s="24" t="str">
        <f aca="false">IF(COUNTA($A275:$J275)=0,"",IF($D275=0,0,$E275/$D275))</f>
        <v/>
      </c>
      <c r="W275" s="24" t="str">
        <f aca="false">IF(COUNTA($A275:$J275)=0,"",IF($F275=0,0,$G275/$F275))</f>
        <v/>
      </c>
      <c r="X275" s="24" t="str">
        <f aca="false">IF(COUNTA($A275:$J275)=0,"",IF($F275=0,0,$H275/$F275))</f>
        <v/>
      </c>
      <c r="Y275" s="25" t="str">
        <f aca="false">IF(COUNTA($A275:$J275)=0,"",IF($C275=0,0,$L275/$C275))</f>
        <v/>
      </c>
      <c r="Z275" s="23" t="str">
        <f aca="false">IF(COUNTA($A275:$J275)=0,"",IF($G275=0,0,$C275/$G275))</f>
        <v/>
      </c>
      <c r="AA275" s="23" t="str">
        <f aca="false">IF(COUNTA($A275:$J275)=0,"",IF($G275=0,0,$T275/$G275))</f>
        <v/>
      </c>
      <c r="AB275" s="9" t="str">
        <f aca="false">IF(COUNTA($A275:$J275)=0,"",IF($B275="","Pick a product",IF($E275&gt;$D275,"Confirmed &gt; received",IF($F275&gt;$E275,"Dispatched &gt; confirmed",IF($G275+$H275&gt;$F275,"Delivered + returned &gt; dispatched","OK")))))</f>
        <v/>
      </c>
    </row>
    <row r="276" customFormat="false" ht="15" hidden="false" customHeight="false" outlineLevel="0" collapsed="false">
      <c r="A276" s="20"/>
      <c r="B276" s="14"/>
      <c r="C276" s="15"/>
      <c r="D276" s="21"/>
      <c r="E276" s="21"/>
      <c r="F276" s="21"/>
      <c r="G276" s="21"/>
      <c r="H276" s="21"/>
      <c r="I276" s="15"/>
      <c r="J276" s="15"/>
      <c r="K276" s="22" t="str">
        <f aca="false">IF(COUNTA($A276:$J276)=0,"",IF($I276&lt;&gt;"",$I276,IFERROR(INDEX(Settings!$B$14:$B$28,MATCH($B276,Settings!$A$14:$A$28,0)),0)))</f>
        <v/>
      </c>
      <c r="L276" s="23" t="str">
        <f aca="false">IF(COUNTA($A276:$J276)=0,"",$G276*($K276+IFERROR(INDEX(Settings!$C$14:$C$28,MATCH($B276,Settings!$A$14:$A$28,0)),0)))</f>
        <v/>
      </c>
      <c r="M276" s="23" t="str">
        <f aca="false">IF(COUNTA($A276:$J276)=0,"",($G276+$H276*Settings!$B$10)*IFERROR(INDEX(Settings!$D$14:$D$28,MATCH($B276,Settings!$A$14:$A$28,0)),0))</f>
        <v/>
      </c>
      <c r="N276" s="23" t="str">
        <f aca="false">IF(COUNTA($A276:$J276)=0,"",$F276*IFERROR(INDEX(Settings!$E$14:$E$28,MATCH($B276,Settings!$A$14:$A$28,0)),0))</f>
        <v/>
      </c>
      <c r="O276" s="23" t="str">
        <f aca="false">IF(COUNTA($A276:$J276)=0,"",$D276*Settings!$B$5)</f>
        <v/>
      </c>
      <c r="P276" s="23" t="str">
        <f aca="false">IF(COUNTA($A276:$J276)=0,"",$G276*Settings!$B$6+$H276*Settings!$B$7)</f>
        <v/>
      </c>
      <c r="Q276" s="23" t="str">
        <f aca="false">IF(COUNTA($A276:$J276)=0,"",$L276*Settings!$B$8)</f>
        <v/>
      </c>
      <c r="R276" s="23" t="str">
        <f aca="false">IF(COUNTA($A276:$J276)=0,"",($P276+$Q276)*Settings!$B$9)</f>
        <v/>
      </c>
      <c r="S276" s="23" t="str">
        <f aca="false">IF(COUNTA($A276:$J276)=0,"",$C276+$J276+SUM($M276:$R276))</f>
        <v/>
      </c>
      <c r="T276" s="23" t="str">
        <f aca="false">IF(COUNTA($A276:$J276)=0,"",$L276-$S276)</f>
        <v/>
      </c>
      <c r="U276" s="24" t="str">
        <f aca="false">IF(COUNTA($A276:$J276)=0,"",IF($L276=0,0,$T276/$L276))</f>
        <v/>
      </c>
      <c r="V276" s="24" t="str">
        <f aca="false">IF(COUNTA($A276:$J276)=0,"",IF($D276=0,0,$E276/$D276))</f>
        <v/>
      </c>
      <c r="W276" s="24" t="str">
        <f aca="false">IF(COUNTA($A276:$J276)=0,"",IF($F276=0,0,$G276/$F276))</f>
        <v/>
      </c>
      <c r="X276" s="24" t="str">
        <f aca="false">IF(COUNTA($A276:$J276)=0,"",IF($F276=0,0,$H276/$F276))</f>
        <v/>
      </c>
      <c r="Y276" s="25" t="str">
        <f aca="false">IF(COUNTA($A276:$J276)=0,"",IF($C276=0,0,$L276/$C276))</f>
        <v/>
      </c>
      <c r="Z276" s="23" t="str">
        <f aca="false">IF(COUNTA($A276:$J276)=0,"",IF($G276=0,0,$C276/$G276))</f>
        <v/>
      </c>
      <c r="AA276" s="23" t="str">
        <f aca="false">IF(COUNTA($A276:$J276)=0,"",IF($G276=0,0,$T276/$G276))</f>
        <v/>
      </c>
      <c r="AB276" s="9" t="str">
        <f aca="false">IF(COUNTA($A276:$J276)=0,"",IF($B276="","Pick a product",IF($E276&gt;$D276,"Confirmed &gt; received",IF($F276&gt;$E276,"Dispatched &gt; confirmed",IF($G276+$H276&gt;$F276,"Delivered + returned &gt; dispatched","OK")))))</f>
        <v/>
      </c>
    </row>
    <row r="277" customFormat="false" ht="15" hidden="false" customHeight="false" outlineLevel="0" collapsed="false">
      <c r="A277" s="20"/>
      <c r="B277" s="14"/>
      <c r="C277" s="15"/>
      <c r="D277" s="21"/>
      <c r="E277" s="21"/>
      <c r="F277" s="21"/>
      <c r="G277" s="21"/>
      <c r="H277" s="21"/>
      <c r="I277" s="15"/>
      <c r="J277" s="15"/>
      <c r="K277" s="22" t="str">
        <f aca="false">IF(COUNTA($A277:$J277)=0,"",IF($I277&lt;&gt;"",$I277,IFERROR(INDEX(Settings!$B$14:$B$28,MATCH($B277,Settings!$A$14:$A$28,0)),0)))</f>
        <v/>
      </c>
      <c r="L277" s="23" t="str">
        <f aca="false">IF(COUNTA($A277:$J277)=0,"",$G277*($K277+IFERROR(INDEX(Settings!$C$14:$C$28,MATCH($B277,Settings!$A$14:$A$28,0)),0)))</f>
        <v/>
      </c>
      <c r="M277" s="23" t="str">
        <f aca="false">IF(COUNTA($A277:$J277)=0,"",($G277+$H277*Settings!$B$10)*IFERROR(INDEX(Settings!$D$14:$D$28,MATCH($B277,Settings!$A$14:$A$28,0)),0))</f>
        <v/>
      </c>
      <c r="N277" s="23" t="str">
        <f aca="false">IF(COUNTA($A277:$J277)=0,"",$F277*IFERROR(INDEX(Settings!$E$14:$E$28,MATCH($B277,Settings!$A$14:$A$28,0)),0))</f>
        <v/>
      </c>
      <c r="O277" s="23" t="str">
        <f aca="false">IF(COUNTA($A277:$J277)=0,"",$D277*Settings!$B$5)</f>
        <v/>
      </c>
      <c r="P277" s="23" t="str">
        <f aca="false">IF(COUNTA($A277:$J277)=0,"",$G277*Settings!$B$6+$H277*Settings!$B$7)</f>
        <v/>
      </c>
      <c r="Q277" s="23" t="str">
        <f aca="false">IF(COUNTA($A277:$J277)=0,"",$L277*Settings!$B$8)</f>
        <v/>
      </c>
      <c r="R277" s="23" t="str">
        <f aca="false">IF(COUNTA($A277:$J277)=0,"",($P277+$Q277)*Settings!$B$9)</f>
        <v/>
      </c>
      <c r="S277" s="23" t="str">
        <f aca="false">IF(COUNTA($A277:$J277)=0,"",$C277+$J277+SUM($M277:$R277))</f>
        <v/>
      </c>
      <c r="T277" s="23" t="str">
        <f aca="false">IF(COUNTA($A277:$J277)=0,"",$L277-$S277)</f>
        <v/>
      </c>
      <c r="U277" s="24" t="str">
        <f aca="false">IF(COUNTA($A277:$J277)=0,"",IF($L277=0,0,$T277/$L277))</f>
        <v/>
      </c>
      <c r="V277" s="24" t="str">
        <f aca="false">IF(COUNTA($A277:$J277)=0,"",IF($D277=0,0,$E277/$D277))</f>
        <v/>
      </c>
      <c r="W277" s="24" t="str">
        <f aca="false">IF(COUNTA($A277:$J277)=0,"",IF($F277=0,0,$G277/$F277))</f>
        <v/>
      </c>
      <c r="X277" s="24" t="str">
        <f aca="false">IF(COUNTA($A277:$J277)=0,"",IF($F277=0,0,$H277/$F277))</f>
        <v/>
      </c>
      <c r="Y277" s="25" t="str">
        <f aca="false">IF(COUNTA($A277:$J277)=0,"",IF($C277=0,0,$L277/$C277))</f>
        <v/>
      </c>
      <c r="Z277" s="23" t="str">
        <f aca="false">IF(COUNTA($A277:$J277)=0,"",IF($G277=0,0,$C277/$G277))</f>
        <v/>
      </c>
      <c r="AA277" s="23" t="str">
        <f aca="false">IF(COUNTA($A277:$J277)=0,"",IF($G277=0,0,$T277/$G277))</f>
        <v/>
      </c>
      <c r="AB277" s="9" t="str">
        <f aca="false">IF(COUNTA($A277:$J277)=0,"",IF($B277="","Pick a product",IF($E277&gt;$D277,"Confirmed &gt; received",IF($F277&gt;$E277,"Dispatched &gt; confirmed",IF($G277+$H277&gt;$F277,"Delivered + returned &gt; dispatched","OK")))))</f>
        <v/>
      </c>
    </row>
    <row r="278" customFormat="false" ht="15" hidden="false" customHeight="false" outlineLevel="0" collapsed="false">
      <c r="A278" s="20"/>
      <c r="B278" s="14"/>
      <c r="C278" s="15"/>
      <c r="D278" s="21"/>
      <c r="E278" s="21"/>
      <c r="F278" s="21"/>
      <c r="G278" s="21"/>
      <c r="H278" s="21"/>
      <c r="I278" s="15"/>
      <c r="J278" s="15"/>
      <c r="K278" s="22" t="str">
        <f aca="false">IF(COUNTA($A278:$J278)=0,"",IF($I278&lt;&gt;"",$I278,IFERROR(INDEX(Settings!$B$14:$B$28,MATCH($B278,Settings!$A$14:$A$28,0)),0)))</f>
        <v/>
      </c>
      <c r="L278" s="23" t="str">
        <f aca="false">IF(COUNTA($A278:$J278)=0,"",$G278*($K278+IFERROR(INDEX(Settings!$C$14:$C$28,MATCH($B278,Settings!$A$14:$A$28,0)),0)))</f>
        <v/>
      </c>
      <c r="M278" s="23" t="str">
        <f aca="false">IF(COUNTA($A278:$J278)=0,"",($G278+$H278*Settings!$B$10)*IFERROR(INDEX(Settings!$D$14:$D$28,MATCH($B278,Settings!$A$14:$A$28,0)),0))</f>
        <v/>
      </c>
      <c r="N278" s="23" t="str">
        <f aca="false">IF(COUNTA($A278:$J278)=0,"",$F278*IFERROR(INDEX(Settings!$E$14:$E$28,MATCH($B278,Settings!$A$14:$A$28,0)),0))</f>
        <v/>
      </c>
      <c r="O278" s="23" t="str">
        <f aca="false">IF(COUNTA($A278:$J278)=0,"",$D278*Settings!$B$5)</f>
        <v/>
      </c>
      <c r="P278" s="23" t="str">
        <f aca="false">IF(COUNTA($A278:$J278)=0,"",$G278*Settings!$B$6+$H278*Settings!$B$7)</f>
        <v/>
      </c>
      <c r="Q278" s="23" t="str">
        <f aca="false">IF(COUNTA($A278:$J278)=0,"",$L278*Settings!$B$8)</f>
        <v/>
      </c>
      <c r="R278" s="23" t="str">
        <f aca="false">IF(COUNTA($A278:$J278)=0,"",($P278+$Q278)*Settings!$B$9)</f>
        <v/>
      </c>
      <c r="S278" s="23" t="str">
        <f aca="false">IF(COUNTA($A278:$J278)=0,"",$C278+$J278+SUM($M278:$R278))</f>
        <v/>
      </c>
      <c r="T278" s="23" t="str">
        <f aca="false">IF(COUNTA($A278:$J278)=0,"",$L278-$S278)</f>
        <v/>
      </c>
      <c r="U278" s="24" t="str">
        <f aca="false">IF(COUNTA($A278:$J278)=0,"",IF($L278=0,0,$T278/$L278))</f>
        <v/>
      </c>
      <c r="V278" s="24" t="str">
        <f aca="false">IF(COUNTA($A278:$J278)=0,"",IF($D278=0,0,$E278/$D278))</f>
        <v/>
      </c>
      <c r="W278" s="24" t="str">
        <f aca="false">IF(COUNTA($A278:$J278)=0,"",IF($F278=0,0,$G278/$F278))</f>
        <v/>
      </c>
      <c r="X278" s="24" t="str">
        <f aca="false">IF(COUNTA($A278:$J278)=0,"",IF($F278=0,0,$H278/$F278))</f>
        <v/>
      </c>
      <c r="Y278" s="25" t="str">
        <f aca="false">IF(COUNTA($A278:$J278)=0,"",IF($C278=0,0,$L278/$C278))</f>
        <v/>
      </c>
      <c r="Z278" s="23" t="str">
        <f aca="false">IF(COUNTA($A278:$J278)=0,"",IF($G278=0,0,$C278/$G278))</f>
        <v/>
      </c>
      <c r="AA278" s="23" t="str">
        <f aca="false">IF(COUNTA($A278:$J278)=0,"",IF($G278=0,0,$T278/$G278))</f>
        <v/>
      </c>
      <c r="AB278" s="9" t="str">
        <f aca="false">IF(COUNTA($A278:$J278)=0,"",IF($B278="","Pick a product",IF($E278&gt;$D278,"Confirmed &gt; received",IF($F278&gt;$E278,"Dispatched &gt; confirmed",IF($G278+$H278&gt;$F278,"Delivered + returned &gt; dispatched","OK")))))</f>
        <v/>
      </c>
    </row>
    <row r="279" customFormat="false" ht="15" hidden="false" customHeight="false" outlineLevel="0" collapsed="false">
      <c r="A279" s="20"/>
      <c r="B279" s="14"/>
      <c r="C279" s="15"/>
      <c r="D279" s="21"/>
      <c r="E279" s="21"/>
      <c r="F279" s="21"/>
      <c r="G279" s="21"/>
      <c r="H279" s="21"/>
      <c r="I279" s="15"/>
      <c r="J279" s="15"/>
      <c r="K279" s="22" t="str">
        <f aca="false">IF(COUNTA($A279:$J279)=0,"",IF($I279&lt;&gt;"",$I279,IFERROR(INDEX(Settings!$B$14:$B$28,MATCH($B279,Settings!$A$14:$A$28,0)),0)))</f>
        <v/>
      </c>
      <c r="L279" s="23" t="str">
        <f aca="false">IF(COUNTA($A279:$J279)=0,"",$G279*($K279+IFERROR(INDEX(Settings!$C$14:$C$28,MATCH($B279,Settings!$A$14:$A$28,0)),0)))</f>
        <v/>
      </c>
      <c r="M279" s="23" t="str">
        <f aca="false">IF(COUNTA($A279:$J279)=0,"",($G279+$H279*Settings!$B$10)*IFERROR(INDEX(Settings!$D$14:$D$28,MATCH($B279,Settings!$A$14:$A$28,0)),0))</f>
        <v/>
      </c>
      <c r="N279" s="23" t="str">
        <f aca="false">IF(COUNTA($A279:$J279)=0,"",$F279*IFERROR(INDEX(Settings!$E$14:$E$28,MATCH($B279,Settings!$A$14:$A$28,0)),0))</f>
        <v/>
      </c>
      <c r="O279" s="23" t="str">
        <f aca="false">IF(COUNTA($A279:$J279)=0,"",$D279*Settings!$B$5)</f>
        <v/>
      </c>
      <c r="P279" s="23" t="str">
        <f aca="false">IF(COUNTA($A279:$J279)=0,"",$G279*Settings!$B$6+$H279*Settings!$B$7)</f>
        <v/>
      </c>
      <c r="Q279" s="23" t="str">
        <f aca="false">IF(COUNTA($A279:$J279)=0,"",$L279*Settings!$B$8)</f>
        <v/>
      </c>
      <c r="R279" s="23" t="str">
        <f aca="false">IF(COUNTA($A279:$J279)=0,"",($P279+$Q279)*Settings!$B$9)</f>
        <v/>
      </c>
      <c r="S279" s="23" t="str">
        <f aca="false">IF(COUNTA($A279:$J279)=0,"",$C279+$J279+SUM($M279:$R279))</f>
        <v/>
      </c>
      <c r="T279" s="23" t="str">
        <f aca="false">IF(COUNTA($A279:$J279)=0,"",$L279-$S279)</f>
        <v/>
      </c>
      <c r="U279" s="24" t="str">
        <f aca="false">IF(COUNTA($A279:$J279)=0,"",IF($L279=0,0,$T279/$L279))</f>
        <v/>
      </c>
      <c r="V279" s="24" t="str">
        <f aca="false">IF(COUNTA($A279:$J279)=0,"",IF($D279=0,0,$E279/$D279))</f>
        <v/>
      </c>
      <c r="W279" s="24" t="str">
        <f aca="false">IF(COUNTA($A279:$J279)=0,"",IF($F279=0,0,$G279/$F279))</f>
        <v/>
      </c>
      <c r="X279" s="24" t="str">
        <f aca="false">IF(COUNTA($A279:$J279)=0,"",IF($F279=0,0,$H279/$F279))</f>
        <v/>
      </c>
      <c r="Y279" s="25" t="str">
        <f aca="false">IF(COUNTA($A279:$J279)=0,"",IF($C279=0,0,$L279/$C279))</f>
        <v/>
      </c>
      <c r="Z279" s="23" t="str">
        <f aca="false">IF(COUNTA($A279:$J279)=0,"",IF($G279=0,0,$C279/$G279))</f>
        <v/>
      </c>
      <c r="AA279" s="23" t="str">
        <f aca="false">IF(COUNTA($A279:$J279)=0,"",IF($G279=0,0,$T279/$G279))</f>
        <v/>
      </c>
      <c r="AB279" s="9" t="str">
        <f aca="false">IF(COUNTA($A279:$J279)=0,"",IF($B279="","Pick a product",IF($E279&gt;$D279,"Confirmed &gt; received",IF($F279&gt;$E279,"Dispatched &gt; confirmed",IF($G279+$H279&gt;$F279,"Delivered + returned &gt; dispatched","OK")))))</f>
        <v/>
      </c>
    </row>
    <row r="280" customFormat="false" ht="15" hidden="false" customHeight="false" outlineLevel="0" collapsed="false">
      <c r="A280" s="20"/>
      <c r="B280" s="14"/>
      <c r="C280" s="15"/>
      <c r="D280" s="21"/>
      <c r="E280" s="21"/>
      <c r="F280" s="21"/>
      <c r="G280" s="21"/>
      <c r="H280" s="21"/>
      <c r="I280" s="15"/>
      <c r="J280" s="15"/>
      <c r="K280" s="22" t="str">
        <f aca="false">IF(COUNTA($A280:$J280)=0,"",IF($I280&lt;&gt;"",$I280,IFERROR(INDEX(Settings!$B$14:$B$28,MATCH($B280,Settings!$A$14:$A$28,0)),0)))</f>
        <v/>
      </c>
      <c r="L280" s="23" t="str">
        <f aca="false">IF(COUNTA($A280:$J280)=0,"",$G280*($K280+IFERROR(INDEX(Settings!$C$14:$C$28,MATCH($B280,Settings!$A$14:$A$28,0)),0)))</f>
        <v/>
      </c>
      <c r="M280" s="23" t="str">
        <f aca="false">IF(COUNTA($A280:$J280)=0,"",($G280+$H280*Settings!$B$10)*IFERROR(INDEX(Settings!$D$14:$D$28,MATCH($B280,Settings!$A$14:$A$28,0)),0))</f>
        <v/>
      </c>
      <c r="N280" s="23" t="str">
        <f aca="false">IF(COUNTA($A280:$J280)=0,"",$F280*IFERROR(INDEX(Settings!$E$14:$E$28,MATCH($B280,Settings!$A$14:$A$28,0)),0))</f>
        <v/>
      </c>
      <c r="O280" s="23" t="str">
        <f aca="false">IF(COUNTA($A280:$J280)=0,"",$D280*Settings!$B$5)</f>
        <v/>
      </c>
      <c r="P280" s="23" t="str">
        <f aca="false">IF(COUNTA($A280:$J280)=0,"",$G280*Settings!$B$6+$H280*Settings!$B$7)</f>
        <v/>
      </c>
      <c r="Q280" s="23" t="str">
        <f aca="false">IF(COUNTA($A280:$J280)=0,"",$L280*Settings!$B$8)</f>
        <v/>
      </c>
      <c r="R280" s="23" t="str">
        <f aca="false">IF(COUNTA($A280:$J280)=0,"",($P280+$Q280)*Settings!$B$9)</f>
        <v/>
      </c>
      <c r="S280" s="23" t="str">
        <f aca="false">IF(COUNTA($A280:$J280)=0,"",$C280+$J280+SUM($M280:$R280))</f>
        <v/>
      </c>
      <c r="T280" s="23" t="str">
        <f aca="false">IF(COUNTA($A280:$J280)=0,"",$L280-$S280)</f>
        <v/>
      </c>
      <c r="U280" s="24" t="str">
        <f aca="false">IF(COUNTA($A280:$J280)=0,"",IF($L280=0,0,$T280/$L280))</f>
        <v/>
      </c>
      <c r="V280" s="24" t="str">
        <f aca="false">IF(COUNTA($A280:$J280)=0,"",IF($D280=0,0,$E280/$D280))</f>
        <v/>
      </c>
      <c r="W280" s="24" t="str">
        <f aca="false">IF(COUNTA($A280:$J280)=0,"",IF($F280=0,0,$G280/$F280))</f>
        <v/>
      </c>
      <c r="X280" s="24" t="str">
        <f aca="false">IF(COUNTA($A280:$J280)=0,"",IF($F280=0,0,$H280/$F280))</f>
        <v/>
      </c>
      <c r="Y280" s="25" t="str">
        <f aca="false">IF(COUNTA($A280:$J280)=0,"",IF($C280=0,0,$L280/$C280))</f>
        <v/>
      </c>
      <c r="Z280" s="23" t="str">
        <f aca="false">IF(COUNTA($A280:$J280)=0,"",IF($G280=0,0,$C280/$G280))</f>
        <v/>
      </c>
      <c r="AA280" s="23" t="str">
        <f aca="false">IF(COUNTA($A280:$J280)=0,"",IF($G280=0,0,$T280/$G280))</f>
        <v/>
      </c>
      <c r="AB280" s="9" t="str">
        <f aca="false">IF(COUNTA($A280:$J280)=0,"",IF($B280="","Pick a product",IF($E280&gt;$D280,"Confirmed &gt; received",IF($F280&gt;$E280,"Dispatched &gt; confirmed",IF($G280+$H280&gt;$F280,"Delivered + returned &gt; dispatched","OK")))))</f>
        <v/>
      </c>
    </row>
    <row r="281" customFormat="false" ht="15" hidden="false" customHeight="false" outlineLevel="0" collapsed="false">
      <c r="A281" s="20"/>
      <c r="B281" s="14"/>
      <c r="C281" s="15"/>
      <c r="D281" s="21"/>
      <c r="E281" s="21"/>
      <c r="F281" s="21"/>
      <c r="G281" s="21"/>
      <c r="H281" s="21"/>
      <c r="I281" s="15"/>
      <c r="J281" s="15"/>
      <c r="K281" s="22" t="str">
        <f aca="false">IF(COUNTA($A281:$J281)=0,"",IF($I281&lt;&gt;"",$I281,IFERROR(INDEX(Settings!$B$14:$B$28,MATCH($B281,Settings!$A$14:$A$28,0)),0)))</f>
        <v/>
      </c>
      <c r="L281" s="23" t="str">
        <f aca="false">IF(COUNTA($A281:$J281)=0,"",$G281*($K281+IFERROR(INDEX(Settings!$C$14:$C$28,MATCH($B281,Settings!$A$14:$A$28,0)),0)))</f>
        <v/>
      </c>
      <c r="M281" s="23" t="str">
        <f aca="false">IF(COUNTA($A281:$J281)=0,"",($G281+$H281*Settings!$B$10)*IFERROR(INDEX(Settings!$D$14:$D$28,MATCH($B281,Settings!$A$14:$A$28,0)),0))</f>
        <v/>
      </c>
      <c r="N281" s="23" t="str">
        <f aca="false">IF(COUNTA($A281:$J281)=0,"",$F281*IFERROR(INDEX(Settings!$E$14:$E$28,MATCH($B281,Settings!$A$14:$A$28,0)),0))</f>
        <v/>
      </c>
      <c r="O281" s="23" t="str">
        <f aca="false">IF(COUNTA($A281:$J281)=0,"",$D281*Settings!$B$5)</f>
        <v/>
      </c>
      <c r="P281" s="23" t="str">
        <f aca="false">IF(COUNTA($A281:$J281)=0,"",$G281*Settings!$B$6+$H281*Settings!$B$7)</f>
        <v/>
      </c>
      <c r="Q281" s="23" t="str">
        <f aca="false">IF(COUNTA($A281:$J281)=0,"",$L281*Settings!$B$8)</f>
        <v/>
      </c>
      <c r="R281" s="23" t="str">
        <f aca="false">IF(COUNTA($A281:$J281)=0,"",($P281+$Q281)*Settings!$B$9)</f>
        <v/>
      </c>
      <c r="S281" s="23" t="str">
        <f aca="false">IF(COUNTA($A281:$J281)=0,"",$C281+$J281+SUM($M281:$R281))</f>
        <v/>
      </c>
      <c r="T281" s="23" t="str">
        <f aca="false">IF(COUNTA($A281:$J281)=0,"",$L281-$S281)</f>
        <v/>
      </c>
      <c r="U281" s="24" t="str">
        <f aca="false">IF(COUNTA($A281:$J281)=0,"",IF($L281=0,0,$T281/$L281))</f>
        <v/>
      </c>
      <c r="V281" s="24" t="str">
        <f aca="false">IF(COUNTA($A281:$J281)=0,"",IF($D281=0,0,$E281/$D281))</f>
        <v/>
      </c>
      <c r="W281" s="24" t="str">
        <f aca="false">IF(COUNTA($A281:$J281)=0,"",IF($F281=0,0,$G281/$F281))</f>
        <v/>
      </c>
      <c r="X281" s="24" t="str">
        <f aca="false">IF(COUNTA($A281:$J281)=0,"",IF($F281=0,0,$H281/$F281))</f>
        <v/>
      </c>
      <c r="Y281" s="25" t="str">
        <f aca="false">IF(COUNTA($A281:$J281)=0,"",IF($C281=0,0,$L281/$C281))</f>
        <v/>
      </c>
      <c r="Z281" s="23" t="str">
        <f aca="false">IF(COUNTA($A281:$J281)=0,"",IF($G281=0,0,$C281/$G281))</f>
        <v/>
      </c>
      <c r="AA281" s="23" t="str">
        <f aca="false">IF(COUNTA($A281:$J281)=0,"",IF($G281=0,0,$T281/$G281))</f>
        <v/>
      </c>
      <c r="AB281" s="9" t="str">
        <f aca="false">IF(COUNTA($A281:$J281)=0,"",IF($B281="","Pick a product",IF($E281&gt;$D281,"Confirmed &gt; received",IF($F281&gt;$E281,"Dispatched &gt; confirmed",IF($G281+$H281&gt;$F281,"Delivered + returned &gt; dispatched","OK")))))</f>
        <v/>
      </c>
    </row>
    <row r="282" customFormat="false" ht="15" hidden="false" customHeight="false" outlineLevel="0" collapsed="false">
      <c r="A282" s="20"/>
      <c r="B282" s="14"/>
      <c r="C282" s="15"/>
      <c r="D282" s="21"/>
      <c r="E282" s="21"/>
      <c r="F282" s="21"/>
      <c r="G282" s="21"/>
      <c r="H282" s="21"/>
      <c r="I282" s="15"/>
      <c r="J282" s="15"/>
      <c r="K282" s="22" t="str">
        <f aca="false">IF(COUNTA($A282:$J282)=0,"",IF($I282&lt;&gt;"",$I282,IFERROR(INDEX(Settings!$B$14:$B$28,MATCH($B282,Settings!$A$14:$A$28,0)),0)))</f>
        <v/>
      </c>
      <c r="L282" s="23" t="str">
        <f aca="false">IF(COUNTA($A282:$J282)=0,"",$G282*($K282+IFERROR(INDEX(Settings!$C$14:$C$28,MATCH($B282,Settings!$A$14:$A$28,0)),0)))</f>
        <v/>
      </c>
      <c r="M282" s="23" t="str">
        <f aca="false">IF(COUNTA($A282:$J282)=0,"",($G282+$H282*Settings!$B$10)*IFERROR(INDEX(Settings!$D$14:$D$28,MATCH($B282,Settings!$A$14:$A$28,0)),0))</f>
        <v/>
      </c>
      <c r="N282" s="23" t="str">
        <f aca="false">IF(COUNTA($A282:$J282)=0,"",$F282*IFERROR(INDEX(Settings!$E$14:$E$28,MATCH($B282,Settings!$A$14:$A$28,0)),0))</f>
        <v/>
      </c>
      <c r="O282" s="23" t="str">
        <f aca="false">IF(COUNTA($A282:$J282)=0,"",$D282*Settings!$B$5)</f>
        <v/>
      </c>
      <c r="P282" s="23" t="str">
        <f aca="false">IF(COUNTA($A282:$J282)=0,"",$G282*Settings!$B$6+$H282*Settings!$B$7)</f>
        <v/>
      </c>
      <c r="Q282" s="23" t="str">
        <f aca="false">IF(COUNTA($A282:$J282)=0,"",$L282*Settings!$B$8)</f>
        <v/>
      </c>
      <c r="R282" s="23" t="str">
        <f aca="false">IF(COUNTA($A282:$J282)=0,"",($P282+$Q282)*Settings!$B$9)</f>
        <v/>
      </c>
      <c r="S282" s="23" t="str">
        <f aca="false">IF(COUNTA($A282:$J282)=0,"",$C282+$J282+SUM($M282:$R282))</f>
        <v/>
      </c>
      <c r="T282" s="23" t="str">
        <f aca="false">IF(COUNTA($A282:$J282)=0,"",$L282-$S282)</f>
        <v/>
      </c>
      <c r="U282" s="24" t="str">
        <f aca="false">IF(COUNTA($A282:$J282)=0,"",IF($L282=0,0,$T282/$L282))</f>
        <v/>
      </c>
      <c r="V282" s="24" t="str">
        <f aca="false">IF(COUNTA($A282:$J282)=0,"",IF($D282=0,0,$E282/$D282))</f>
        <v/>
      </c>
      <c r="W282" s="24" t="str">
        <f aca="false">IF(COUNTA($A282:$J282)=0,"",IF($F282=0,0,$G282/$F282))</f>
        <v/>
      </c>
      <c r="X282" s="24" t="str">
        <f aca="false">IF(COUNTA($A282:$J282)=0,"",IF($F282=0,0,$H282/$F282))</f>
        <v/>
      </c>
      <c r="Y282" s="25" t="str">
        <f aca="false">IF(COUNTA($A282:$J282)=0,"",IF($C282=0,0,$L282/$C282))</f>
        <v/>
      </c>
      <c r="Z282" s="23" t="str">
        <f aca="false">IF(COUNTA($A282:$J282)=0,"",IF($G282=0,0,$C282/$G282))</f>
        <v/>
      </c>
      <c r="AA282" s="23" t="str">
        <f aca="false">IF(COUNTA($A282:$J282)=0,"",IF($G282=0,0,$T282/$G282))</f>
        <v/>
      </c>
      <c r="AB282" s="9" t="str">
        <f aca="false">IF(COUNTA($A282:$J282)=0,"",IF($B282="","Pick a product",IF($E282&gt;$D282,"Confirmed &gt; received",IF($F282&gt;$E282,"Dispatched &gt; confirmed",IF($G282+$H282&gt;$F282,"Delivered + returned &gt; dispatched","OK")))))</f>
        <v/>
      </c>
    </row>
    <row r="283" customFormat="false" ht="15" hidden="false" customHeight="false" outlineLevel="0" collapsed="false">
      <c r="A283" s="20"/>
      <c r="B283" s="14"/>
      <c r="C283" s="15"/>
      <c r="D283" s="21"/>
      <c r="E283" s="21"/>
      <c r="F283" s="21"/>
      <c r="G283" s="21"/>
      <c r="H283" s="21"/>
      <c r="I283" s="15"/>
      <c r="J283" s="15"/>
      <c r="K283" s="22" t="str">
        <f aca="false">IF(COUNTA($A283:$J283)=0,"",IF($I283&lt;&gt;"",$I283,IFERROR(INDEX(Settings!$B$14:$B$28,MATCH($B283,Settings!$A$14:$A$28,0)),0)))</f>
        <v/>
      </c>
      <c r="L283" s="23" t="str">
        <f aca="false">IF(COUNTA($A283:$J283)=0,"",$G283*($K283+IFERROR(INDEX(Settings!$C$14:$C$28,MATCH($B283,Settings!$A$14:$A$28,0)),0)))</f>
        <v/>
      </c>
      <c r="M283" s="23" t="str">
        <f aca="false">IF(COUNTA($A283:$J283)=0,"",($G283+$H283*Settings!$B$10)*IFERROR(INDEX(Settings!$D$14:$D$28,MATCH($B283,Settings!$A$14:$A$28,0)),0))</f>
        <v/>
      </c>
      <c r="N283" s="23" t="str">
        <f aca="false">IF(COUNTA($A283:$J283)=0,"",$F283*IFERROR(INDEX(Settings!$E$14:$E$28,MATCH($B283,Settings!$A$14:$A$28,0)),0))</f>
        <v/>
      </c>
      <c r="O283" s="23" t="str">
        <f aca="false">IF(COUNTA($A283:$J283)=0,"",$D283*Settings!$B$5)</f>
        <v/>
      </c>
      <c r="P283" s="23" t="str">
        <f aca="false">IF(COUNTA($A283:$J283)=0,"",$G283*Settings!$B$6+$H283*Settings!$B$7)</f>
        <v/>
      </c>
      <c r="Q283" s="23" t="str">
        <f aca="false">IF(COUNTA($A283:$J283)=0,"",$L283*Settings!$B$8)</f>
        <v/>
      </c>
      <c r="R283" s="23" t="str">
        <f aca="false">IF(COUNTA($A283:$J283)=0,"",($P283+$Q283)*Settings!$B$9)</f>
        <v/>
      </c>
      <c r="S283" s="23" t="str">
        <f aca="false">IF(COUNTA($A283:$J283)=0,"",$C283+$J283+SUM($M283:$R283))</f>
        <v/>
      </c>
      <c r="T283" s="23" t="str">
        <f aca="false">IF(COUNTA($A283:$J283)=0,"",$L283-$S283)</f>
        <v/>
      </c>
      <c r="U283" s="24" t="str">
        <f aca="false">IF(COUNTA($A283:$J283)=0,"",IF($L283=0,0,$T283/$L283))</f>
        <v/>
      </c>
      <c r="V283" s="24" t="str">
        <f aca="false">IF(COUNTA($A283:$J283)=0,"",IF($D283=0,0,$E283/$D283))</f>
        <v/>
      </c>
      <c r="W283" s="24" t="str">
        <f aca="false">IF(COUNTA($A283:$J283)=0,"",IF($F283=0,0,$G283/$F283))</f>
        <v/>
      </c>
      <c r="X283" s="24" t="str">
        <f aca="false">IF(COUNTA($A283:$J283)=0,"",IF($F283=0,0,$H283/$F283))</f>
        <v/>
      </c>
      <c r="Y283" s="25" t="str">
        <f aca="false">IF(COUNTA($A283:$J283)=0,"",IF($C283=0,0,$L283/$C283))</f>
        <v/>
      </c>
      <c r="Z283" s="23" t="str">
        <f aca="false">IF(COUNTA($A283:$J283)=0,"",IF($G283=0,0,$C283/$G283))</f>
        <v/>
      </c>
      <c r="AA283" s="23" t="str">
        <f aca="false">IF(COUNTA($A283:$J283)=0,"",IF($G283=0,0,$T283/$G283))</f>
        <v/>
      </c>
      <c r="AB283" s="9" t="str">
        <f aca="false">IF(COUNTA($A283:$J283)=0,"",IF($B283="","Pick a product",IF($E283&gt;$D283,"Confirmed &gt; received",IF($F283&gt;$E283,"Dispatched &gt; confirmed",IF($G283+$H283&gt;$F283,"Delivered + returned &gt; dispatched","OK")))))</f>
        <v/>
      </c>
    </row>
    <row r="284" customFormat="false" ht="15" hidden="false" customHeight="false" outlineLevel="0" collapsed="false">
      <c r="A284" s="20"/>
      <c r="B284" s="14"/>
      <c r="C284" s="15"/>
      <c r="D284" s="21"/>
      <c r="E284" s="21"/>
      <c r="F284" s="21"/>
      <c r="G284" s="21"/>
      <c r="H284" s="21"/>
      <c r="I284" s="15"/>
      <c r="J284" s="15"/>
      <c r="K284" s="22" t="str">
        <f aca="false">IF(COUNTA($A284:$J284)=0,"",IF($I284&lt;&gt;"",$I284,IFERROR(INDEX(Settings!$B$14:$B$28,MATCH($B284,Settings!$A$14:$A$28,0)),0)))</f>
        <v/>
      </c>
      <c r="L284" s="23" t="str">
        <f aca="false">IF(COUNTA($A284:$J284)=0,"",$G284*($K284+IFERROR(INDEX(Settings!$C$14:$C$28,MATCH($B284,Settings!$A$14:$A$28,0)),0)))</f>
        <v/>
      </c>
      <c r="M284" s="23" t="str">
        <f aca="false">IF(COUNTA($A284:$J284)=0,"",($G284+$H284*Settings!$B$10)*IFERROR(INDEX(Settings!$D$14:$D$28,MATCH($B284,Settings!$A$14:$A$28,0)),0))</f>
        <v/>
      </c>
      <c r="N284" s="23" t="str">
        <f aca="false">IF(COUNTA($A284:$J284)=0,"",$F284*IFERROR(INDEX(Settings!$E$14:$E$28,MATCH($B284,Settings!$A$14:$A$28,0)),0))</f>
        <v/>
      </c>
      <c r="O284" s="23" t="str">
        <f aca="false">IF(COUNTA($A284:$J284)=0,"",$D284*Settings!$B$5)</f>
        <v/>
      </c>
      <c r="P284" s="23" t="str">
        <f aca="false">IF(COUNTA($A284:$J284)=0,"",$G284*Settings!$B$6+$H284*Settings!$B$7)</f>
        <v/>
      </c>
      <c r="Q284" s="23" t="str">
        <f aca="false">IF(COUNTA($A284:$J284)=0,"",$L284*Settings!$B$8)</f>
        <v/>
      </c>
      <c r="R284" s="23" t="str">
        <f aca="false">IF(COUNTA($A284:$J284)=0,"",($P284+$Q284)*Settings!$B$9)</f>
        <v/>
      </c>
      <c r="S284" s="23" t="str">
        <f aca="false">IF(COUNTA($A284:$J284)=0,"",$C284+$J284+SUM($M284:$R284))</f>
        <v/>
      </c>
      <c r="T284" s="23" t="str">
        <f aca="false">IF(COUNTA($A284:$J284)=0,"",$L284-$S284)</f>
        <v/>
      </c>
      <c r="U284" s="24" t="str">
        <f aca="false">IF(COUNTA($A284:$J284)=0,"",IF($L284=0,0,$T284/$L284))</f>
        <v/>
      </c>
      <c r="V284" s="24" t="str">
        <f aca="false">IF(COUNTA($A284:$J284)=0,"",IF($D284=0,0,$E284/$D284))</f>
        <v/>
      </c>
      <c r="W284" s="24" t="str">
        <f aca="false">IF(COUNTA($A284:$J284)=0,"",IF($F284=0,0,$G284/$F284))</f>
        <v/>
      </c>
      <c r="X284" s="24" t="str">
        <f aca="false">IF(COUNTA($A284:$J284)=0,"",IF($F284=0,0,$H284/$F284))</f>
        <v/>
      </c>
      <c r="Y284" s="25" t="str">
        <f aca="false">IF(COUNTA($A284:$J284)=0,"",IF($C284=0,0,$L284/$C284))</f>
        <v/>
      </c>
      <c r="Z284" s="23" t="str">
        <f aca="false">IF(COUNTA($A284:$J284)=0,"",IF($G284=0,0,$C284/$G284))</f>
        <v/>
      </c>
      <c r="AA284" s="23" t="str">
        <f aca="false">IF(COUNTA($A284:$J284)=0,"",IF($G284=0,0,$T284/$G284))</f>
        <v/>
      </c>
      <c r="AB284" s="9" t="str">
        <f aca="false">IF(COUNTA($A284:$J284)=0,"",IF($B284="","Pick a product",IF($E284&gt;$D284,"Confirmed &gt; received",IF($F284&gt;$E284,"Dispatched &gt; confirmed",IF($G284+$H284&gt;$F284,"Delivered + returned &gt; dispatched","OK")))))</f>
        <v/>
      </c>
    </row>
    <row r="285" customFormat="false" ht="15" hidden="false" customHeight="false" outlineLevel="0" collapsed="false">
      <c r="A285" s="20"/>
      <c r="B285" s="14"/>
      <c r="C285" s="15"/>
      <c r="D285" s="21"/>
      <c r="E285" s="21"/>
      <c r="F285" s="21"/>
      <c r="G285" s="21"/>
      <c r="H285" s="21"/>
      <c r="I285" s="15"/>
      <c r="J285" s="15"/>
      <c r="K285" s="22" t="str">
        <f aca="false">IF(COUNTA($A285:$J285)=0,"",IF($I285&lt;&gt;"",$I285,IFERROR(INDEX(Settings!$B$14:$B$28,MATCH($B285,Settings!$A$14:$A$28,0)),0)))</f>
        <v/>
      </c>
      <c r="L285" s="23" t="str">
        <f aca="false">IF(COUNTA($A285:$J285)=0,"",$G285*($K285+IFERROR(INDEX(Settings!$C$14:$C$28,MATCH($B285,Settings!$A$14:$A$28,0)),0)))</f>
        <v/>
      </c>
      <c r="M285" s="23" t="str">
        <f aca="false">IF(COUNTA($A285:$J285)=0,"",($G285+$H285*Settings!$B$10)*IFERROR(INDEX(Settings!$D$14:$D$28,MATCH($B285,Settings!$A$14:$A$28,0)),0))</f>
        <v/>
      </c>
      <c r="N285" s="23" t="str">
        <f aca="false">IF(COUNTA($A285:$J285)=0,"",$F285*IFERROR(INDEX(Settings!$E$14:$E$28,MATCH($B285,Settings!$A$14:$A$28,0)),0))</f>
        <v/>
      </c>
      <c r="O285" s="23" t="str">
        <f aca="false">IF(COUNTA($A285:$J285)=0,"",$D285*Settings!$B$5)</f>
        <v/>
      </c>
      <c r="P285" s="23" t="str">
        <f aca="false">IF(COUNTA($A285:$J285)=0,"",$G285*Settings!$B$6+$H285*Settings!$B$7)</f>
        <v/>
      </c>
      <c r="Q285" s="23" t="str">
        <f aca="false">IF(COUNTA($A285:$J285)=0,"",$L285*Settings!$B$8)</f>
        <v/>
      </c>
      <c r="R285" s="23" t="str">
        <f aca="false">IF(COUNTA($A285:$J285)=0,"",($P285+$Q285)*Settings!$B$9)</f>
        <v/>
      </c>
      <c r="S285" s="23" t="str">
        <f aca="false">IF(COUNTA($A285:$J285)=0,"",$C285+$J285+SUM($M285:$R285))</f>
        <v/>
      </c>
      <c r="T285" s="23" t="str">
        <f aca="false">IF(COUNTA($A285:$J285)=0,"",$L285-$S285)</f>
        <v/>
      </c>
      <c r="U285" s="24" t="str">
        <f aca="false">IF(COUNTA($A285:$J285)=0,"",IF($L285=0,0,$T285/$L285))</f>
        <v/>
      </c>
      <c r="V285" s="24" t="str">
        <f aca="false">IF(COUNTA($A285:$J285)=0,"",IF($D285=0,0,$E285/$D285))</f>
        <v/>
      </c>
      <c r="W285" s="24" t="str">
        <f aca="false">IF(COUNTA($A285:$J285)=0,"",IF($F285=0,0,$G285/$F285))</f>
        <v/>
      </c>
      <c r="X285" s="24" t="str">
        <f aca="false">IF(COUNTA($A285:$J285)=0,"",IF($F285=0,0,$H285/$F285))</f>
        <v/>
      </c>
      <c r="Y285" s="25" t="str">
        <f aca="false">IF(COUNTA($A285:$J285)=0,"",IF($C285=0,0,$L285/$C285))</f>
        <v/>
      </c>
      <c r="Z285" s="23" t="str">
        <f aca="false">IF(COUNTA($A285:$J285)=0,"",IF($G285=0,0,$C285/$G285))</f>
        <v/>
      </c>
      <c r="AA285" s="23" t="str">
        <f aca="false">IF(COUNTA($A285:$J285)=0,"",IF($G285=0,0,$T285/$G285))</f>
        <v/>
      </c>
      <c r="AB285" s="9" t="str">
        <f aca="false">IF(COUNTA($A285:$J285)=0,"",IF($B285="","Pick a product",IF($E285&gt;$D285,"Confirmed &gt; received",IF($F285&gt;$E285,"Dispatched &gt; confirmed",IF($G285+$H285&gt;$F285,"Delivered + returned &gt; dispatched","OK")))))</f>
        <v/>
      </c>
    </row>
    <row r="286" customFormat="false" ht="15" hidden="false" customHeight="false" outlineLevel="0" collapsed="false">
      <c r="A286" s="20"/>
      <c r="B286" s="14"/>
      <c r="C286" s="15"/>
      <c r="D286" s="21"/>
      <c r="E286" s="21"/>
      <c r="F286" s="21"/>
      <c r="G286" s="21"/>
      <c r="H286" s="21"/>
      <c r="I286" s="15"/>
      <c r="J286" s="15"/>
      <c r="K286" s="22" t="str">
        <f aca="false">IF(COUNTA($A286:$J286)=0,"",IF($I286&lt;&gt;"",$I286,IFERROR(INDEX(Settings!$B$14:$B$28,MATCH($B286,Settings!$A$14:$A$28,0)),0)))</f>
        <v/>
      </c>
      <c r="L286" s="23" t="str">
        <f aca="false">IF(COUNTA($A286:$J286)=0,"",$G286*($K286+IFERROR(INDEX(Settings!$C$14:$C$28,MATCH($B286,Settings!$A$14:$A$28,0)),0)))</f>
        <v/>
      </c>
      <c r="M286" s="23" t="str">
        <f aca="false">IF(COUNTA($A286:$J286)=0,"",($G286+$H286*Settings!$B$10)*IFERROR(INDEX(Settings!$D$14:$D$28,MATCH($B286,Settings!$A$14:$A$28,0)),0))</f>
        <v/>
      </c>
      <c r="N286" s="23" t="str">
        <f aca="false">IF(COUNTA($A286:$J286)=0,"",$F286*IFERROR(INDEX(Settings!$E$14:$E$28,MATCH($B286,Settings!$A$14:$A$28,0)),0))</f>
        <v/>
      </c>
      <c r="O286" s="23" t="str">
        <f aca="false">IF(COUNTA($A286:$J286)=0,"",$D286*Settings!$B$5)</f>
        <v/>
      </c>
      <c r="P286" s="23" t="str">
        <f aca="false">IF(COUNTA($A286:$J286)=0,"",$G286*Settings!$B$6+$H286*Settings!$B$7)</f>
        <v/>
      </c>
      <c r="Q286" s="23" t="str">
        <f aca="false">IF(COUNTA($A286:$J286)=0,"",$L286*Settings!$B$8)</f>
        <v/>
      </c>
      <c r="R286" s="23" t="str">
        <f aca="false">IF(COUNTA($A286:$J286)=0,"",($P286+$Q286)*Settings!$B$9)</f>
        <v/>
      </c>
      <c r="S286" s="23" t="str">
        <f aca="false">IF(COUNTA($A286:$J286)=0,"",$C286+$J286+SUM($M286:$R286))</f>
        <v/>
      </c>
      <c r="T286" s="23" t="str">
        <f aca="false">IF(COUNTA($A286:$J286)=0,"",$L286-$S286)</f>
        <v/>
      </c>
      <c r="U286" s="24" t="str">
        <f aca="false">IF(COUNTA($A286:$J286)=0,"",IF($L286=0,0,$T286/$L286))</f>
        <v/>
      </c>
      <c r="V286" s="24" t="str">
        <f aca="false">IF(COUNTA($A286:$J286)=0,"",IF($D286=0,0,$E286/$D286))</f>
        <v/>
      </c>
      <c r="W286" s="24" t="str">
        <f aca="false">IF(COUNTA($A286:$J286)=0,"",IF($F286=0,0,$G286/$F286))</f>
        <v/>
      </c>
      <c r="X286" s="24" t="str">
        <f aca="false">IF(COUNTA($A286:$J286)=0,"",IF($F286=0,0,$H286/$F286))</f>
        <v/>
      </c>
      <c r="Y286" s="25" t="str">
        <f aca="false">IF(COUNTA($A286:$J286)=0,"",IF($C286=0,0,$L286/$C286))</f>
        <v/>
      </c>
      <c r="Z286" s="23" t="str">
        <f aca="false">IF(COUNTA($A286:$J286)=0,"",IF($G286=0,0,$C286/$G286))</f>
        <v/>
      </c>
      <c r="AA286" s="23" t="str">
        <f aca="false">IF(COUNTA($A286:$J286)=0,"",IF($G286=0,0,$T286/$G286))</f>
        <v/>
      </c>
      <c r="AB286" s="9" t="str">
        <f aca="false">IF(COUNTA($A286:$J286)=0,"",IF($B286="","Pick a product",IF($E286&gt;$D286,"Confirmed &gt; received",IF($F286&gt;$E286,"Dispatched &gt; confirmed",IF($G286+$H286&gt;$F286,"Delivered + returned &gt; dispatched","OK")))))</f>
        <v/>
      </c>
    </row>
    <row r="287" customFormat="false" ht="15" hidden="false" customHeight="false" outlineLevel="0" collapsed="false">
      <c r="A287" s="20"/>
      <c r="B287" s="14"/>
      <c r="C287" s="15"/>
      <c r="D287" s="21"/>
      <c r="E287" s="21"/>
      <c r="F287" s="21"/>
      <c r="G287" s="21"/>
      <c r="H287" s="21"/>
      <c r="I287" s="15"/>
      <c r="J287" s="15"/>
      <c r="K287" s="22" t="str">
        <f aca="false">IF(COUNTA($A287:$J287)=0,"",IF($I287&lt;&gt;"",$I287,IFERROR(INDEX(Settings!$B$14:$B$28,MATCH($B287,Settings!$A$14:$A$28,0)),0)))</f>
        <v/>
      </c>
      <c r="L287" s="23" t="str">
        <f aca="false">IF(COUNTA($A287:$J287)=0,"",$G287*($K287+IFERROR(INDEX(Settings!$C$14:$C$28,MATCH($B287,Settings!$A$14:$A$28,0)),0)))</f>
        <v/>
      </c>
      <c r="M287" s="23" t="str">
        <f aca="false">IF(COUNTA($A287:$J287)=0,"",($G287+$H287*Settings!$B$10)*IFERROR(INDEX(Settings!$D$14:$D$28,MATCH($B287,Settings!$A$14:$A$28,0)),0))</f>
        <v/>
      </c>
      <c r="N287" s="23" t="str">
        <f aca="false">IF(COUNTA($A287:$J287)=0,"",$F287*IFERROR(INDEX(Settings!$E$14:$E$28,MATCH($B287,Settings!$A$14:$A$28,0)),0))</f>
        <v/>
      </c>
      <c r="O287" s="23" t="str">
        <f aca="false">IF(COUNTA($A287:$J287)=0,"",$D287*Settings!$B$5)</f>
        <v/>
      </c>
      <c r="P287" s="23" t="str">
        <f aca="false">IF(COUNTA($A287:$J287)=0,"",$G287*Settings!$B$6+$H287*Settings!$B$7)</f>
        <v/>
      </c>
      <c r="Q287" s="23" t="str">
        <f aca="false">IF(COUNTA($A287:$J287)=0,"",$L287*Settings!$B$8)</f>
        <v/>
      </c>
      <c r="R287" s="23" t="str">
        <f aca="false">IF(COUNTA($A287:$J287)=0,"",($P287+$Q287)*Settings!$B$9)</f>
        <v/>
      </c>
      <c r="S287" s="23" t="str">
        <f aca="false">IF(COUNTA($A287:$J287)=0,"",$C287+$J287+SUM($M287:$R287))</f>
        <v/>
      </c>
      <c r="T287" s="23" t="str">
        <f aca="false">IF(COUNTA($A287:$J287)=0,"",$L287-$S287)</f>
        <v/>
      </c>
      <c r="U287" s="24" t="str">
        <f aca="false">IF(COUNTA($A287:$J287)=0,"",IF($L287=0,0,$T287/$L287))</f>
        <v/>
      </c>
      <c r="V287" s="24" t="str">
        <f aca="false">IF(COUNTA($A287:$J287)=0,"",IF($D287=0,0,$E287/$D287))</f>
        <v/>
      </c>
      <c r="W287" s="24" t="str">
        <f aca="false">IF(COUNTA($A287:$J287)=0,"",IF($F287=0,0,$G287/$F287))</f>
        <v/>
      </c>
      <c r="X287" s="24" t="str">
        <f aca="false">IF(COUNTA($A287:$J287)=0,"",IF($F287=0,0,$H287/$F287))</f>
        <v/>
      </c>
      <c r="Y287" s="25" t="str">
        <f aca="false">IF(COUNTA($A287:$J287)=0,"",IF($C287=0,0,$L287/$C287))</f>
        <v/>
      </c>
      <c r="Z287" s="23" t="str">
        <f aca="false">IF(COUNTA($A287:$J287)=0,"",IF($G287=0,0,$C287/$G287))</f>
        <v/>
      </c>
      <c r="AA287" s="23" t="str">
        <f aca="false">IF(COUNTA($A287:$J287)=0,"",IF($G287=0,0,$T287/$G287))</f>
        <v/>
      </c>
      <c r="AB287" s="9" t="str">
        <f aca="false">IF(COUNTA($A287:$J287)=0,"",IF($B287="","Pick a product",IF($E287&gt;$D287,"Confirmed &gt; received",IF($F287&gt;$E287,"Dispatched &gt; confirmed",IF($G287+$H287&gt;$F287,"Delivered + returned &gt; dispatched","OK")))))</f>
        <v/>
      </c>
    </row>
    <row r="288" customFormat="false" ht="15" hidden="false" customHeight="false" outlineLevel="0" collapsed="false">
      <c r="A288" s="20"/>
      <c r="B288" s="14"/>
      <c r="C288" s="15"/>
      <c r="D288" s="21"/>
      <c r="E288" s="21"/>
      <c r="F288" s="21"/>
      <c r="G288" s="21"/>
      <c r="H288" s="21"/>
      <c r="I288" s="15"/>
      <c r="J288" s="15"/>
      <c r="K288" s="22" t="str">
        <f aca="false">IF(COUNTA($A288:$J288)=0,"",IF($I288&lt;&gt;"",$I288,IFERROR(INDEX(Settings!$B$14:$B$28,MATCH($B288,Settings!$A$14:$A$28,0)),0)))</f>
        <v/>
      </c>
      <c r="L288" s="23" t="str">
        <f aca="false">IF(COUNTA($A288:$J288)=0,"",$G288*($K288+IFERROR(INDEX(Settings!$C$14:$C$28,MATCH($B288,Settings!$A$14:$A$28,0)),0)))</f>
        <v/>
      </c>
      <c r="M288" s="23" t="str">
        <f aca="false">IF(COUNTA($A288:$J288)=0,"",($G288+$H288*Settings!$B$10)*IFERROR(INDEX(Settings!$D$14:$D$28,MATCH($B288,Settings!$A$14:$A$28,0)),0))</f>
        <v/>
      </c>
      <c r="N288" s="23" t="str">
        <f aca="false">IF(COUNTA($A288:$J288)=0,"",$F288*IFERROR(INDEX(Settings!$E$14:$E$28,MATCH($B288,Settings!$A$14:$A$28,0)),0))</f>
        <v/>
      </c>
      <c r="O288" s="23" t="str">
        <f aca="false">IF(COUNTA($A288:$J288)=0,"",$D288*Settings!$B$5)</f>
        <v/>
      </c>
      <c r="P288" s="23" t="str">
        <f aca="false">IF(COUNTA($A288:$J288)=0,"",$G288*Settings!$B$6+$H288*Settings!$B$7)</f>
        <v/>
      </c>
      <c r="Q288" s="23" t="str">
        <f aca="false">IF(COUNTA($A288:$J288)=0,"",$L288*Settings!$B$8)</f>
        <v/>
      </c>
      <c r="R288" s="23" t="str">
        <f aca="false">IF(COUNTA($A288:$J288)=0,"",($P288+$Q288)*Settings!$B$9)</f>
        <v/>
      </c>
      <c r="S288" s="23" t="str">
        <f aca="false">IF(COUNTA($A288:$J288)=0,"",$C288+$J288+SUM($M288:$R288))</f>
        <v/>
      </c>
      <c r="T288" s="23" t="str">
        <f aca="false">IF(COUNTA($A288:$J288)=0,"",$L288-$S288)</f>
        <v/>
      </c>
      <c r="U288" s="24" t="str">
        <f aca="false">IF(COUNTA($A288:$J288)=0,"",IF($L288=0,0,$T288/$L288))</f>
        <v/>
      </c>
      <c r="V288" s="24" t="str">
        <f aca="false">IF(COUNTA($A288:$J288)=0,"",IF($D288=0,0,$E288/$D288))</f>
        <v/>
      </c>
      <c r="W288" s="24" t="str">
        <f aca="false">IF(COUNTA($A288:$J288)=0,"",IF($F288=0,0,$G288/$F288))</f>
        <v/>
      </c>
      <c r="X288" s="24" t="str">
        <f aca="false">IF(COUNTA($A288:$J288)=0,"",IF($F288=0,0,$H288/$F288))</f>
        <v/>
      </c>
      <c r="Y288" s="25" t="str">
        <f aca="false">IF(COUNTA($A288:$J288)=0,"",IF($C288=0,0,$L288/$C288))</f>
        <v/>
      </c>
      <c r="Z288" s="23" t="str">
        <f aca="false">IF(COUNTA($A288:$J288)=0,"",IF($G288=0,0,$C288/$G288))</f>
        <v/>
      </c>
      <c r="AA288" s="23" t="str">
        <f aca="false">IF(COUNTA($A288:$J288)=0,"",IF($G288=0,0,$T288/$G288))</f>
        <v/>
      </c>
      <c r="AB288" s="9" t="str">
        <f aca="false">IF(COUNTA($A288:$J288)=0,"",IF($B288="","Pick a product",IF($E288&gt;$D288,"Confirmed &gt; received",IF($F288&gt;$E288,"Dispatched &gt; confirmed",IF($G288+$H288&gt;$F288,"Delivered + returned &gt; dispatched","OK")))))</f>
        <v/>
      </c>
    </row>
    <row r="289" customFormat="false" ht="15" hidden="false" customHeight="false" outlineLevel="0" collapsed="false">
      <c r="A289" s="20"/>
      <c r="B289" s="14"/>
      <c r="C289" s="15"/>
      <c r="D289" s="21"/>
      <c r="E289" s="21"/>
      <c r="F289" s="21"/>
      <c r="G289" s="21"/>
      <c r="H289" s="21"/>
      <c r="I289" s="15"/>
      <c r="J289" s="15"/>
      <c r="K289" s="22" t="str">
        <f aca="false">IF(COUNTA($A289:$J289)=0,"",IF($I289&lt;&gt;"",$I289,IFERROR(INDEX(Settings!$B$14:$B$28,MATCH($B289,Settings!$A$14:$A$28,0)),0)))</f>
        <v/>
      </c>
      <c r="L289" s="23" t="str">
        <f aca="false">IF(COUNTA($A289:$J289)=0,"",$G289*($K289+IFERROR(INDEX(Settings!$C$14:$C$28,MATCH($B289,Settings!$A$14:$A$28,0)),0)))</f>
        <v/>
      </c>
      <c r="M289" s="23" t="str">
        <f aca="false">IF(COUNTA($A289:$J289)=0,"",($G289+$H289*Settings!$B$10)*IFERROR(INDEX(Settings!$D$14:$D$28,MATCH($B289,Settings!$A$14:$A$28,0)),0))</f>
        <v/>
      </c>
      <c r="N289" s="23" t="str">
        <f aca="false">IF(COUNTA($A289:$J289)=0,"",$F289*IFERROR(INDEX(Settings!$E$14:$E$28,MATCH($B289,Settings!$A$14:$A$28,0)),0))</f>
        <v/>
      </c>
      <c r="O289" s="23" t="str">
        <f aca="false">IF(COUNTA($A289:$J289)=0,"",$D289*Settings!$B$5)</f>
        <v/>
      </c>
      <c r="P289" s="23" t="str">
        <f aca="false">IF(COUNTA($A289:$J289)=0,"",$G289*Settings!$B$6+$H289*Settings!$B$7)</f>
        <v/>
      </c>
      <c r="Q289" s="23" t="str">
        <f aca="false">IF(COUNTA($A289:$J289)=0,"",$L289*Settings!$B$8)</f>
        <v/>
      </c>
      <c r="R289" s="23" t="str">
        <f aca="false">IF(COUNTA($A289:$J289)=0,"",($P289+$Q289)*Settings!$B$9)</f>
        <v/>
      </c>
      <c r="S289" s="23" t="str">
        <f aca="false">IF(COUNTA($A289:$J289)=0,"",$C289+$J289+SUM($M289:$R289))</f>
        <v/>
      </c>
      <c r="T289" s="23" t="str">
        <f aca="false">IF(COUNTA($A289:$J289)=0,"",$L289-$S289)</f>
        <v/>
      </c>
      <c r="U289" s="24" t="str">
        <f aca="false">IF(COUNTA($A289:$J289)=0,"",IF($L289=0,0,$T289/$L289))</f>
        <v/>
      </c>
      <c r="V289" s="24" t="str">
        <f aca="false">IF(COUNTA($A289:$J289)=0,"",IF($D289=0,0,$E289/$D289))</f>
        <v/>
      </c>
      <c r="W289" s="24" t="str">
        <f aca="false">IF(COUNTA($A289:$J289)=0,"",IF($F289=0,0,$G289/$F289))</f>
        <v/>
      </c>
      <c r="X289" s="24" t="str">
        <f aca="false">IF(COUNTA($A289:$J289)=0,"",IF($F289=0,0,$H289/$F289))</f>
        <v/>
      </c>
      <c r="Y289" s="25" t="str">
        <f aca="false">IF(COUNTA($A289:$J289)=0,"",IF($C289=0,0,$L289/$C289))</f>
        <v/>
      </c>
      <c r="Z289" s="23" t="str">
        <f aca="false">IF(COUNTA($A289:$J289)=0,"",IF($G289=0,0,$C289/$G289))</f>
        <v/>
      </c>
      <c r="AA289" s="23" t="str">
        <f aca="false">IF(COUNTA($A289:$J289)=0,"",IF($G289=0,0,$T289/$G289))</f>
        <v/>
      </c>
      <c r="AB289" s="9" t="str">
        <f aca="false">IF(COUNTA($A289:$J289)=0,"",IF($B289="","Pick a product",IF($E289&gt;$D289,"Confirmed &gt; received",IF($F289&gt;$E289,"Dispatched &gt; confirmed",IF($G289+$H289&gt;$F289,"Delivered + returned &gt; dispatched","OK")))))</f>
        <v/>
      </c>
    </row>
    <row r="290" customFormat="false" ht="15" hidden="false" customHeight="false" outlineLevel="0" collapsed="false">
      <c r="A290" s="20"/>
      <c r="B290" s="14"/>
      <c r="C290" s="15"/>
      <c r="D290" s="21"/>
      <c r="E290" s="21"/>
      <c r="F290" s="21"/>
      <c r="G290" s="21"/>
      <c r="H290" s="21"/>
      <c r="I290" s="15"/>
      <c r="J290" s="15"/>
      <c r="K290" s="22" t="str">
        <f aca="false">IF(COUNTA($A290:$J290)=0,"",IF($I290&lt;&gt;"",$I290,IFERROR(INDEX(Settings!$B$14:$B$28,MATCH($B290,Settings!$A$14:$A$28,0)),0)))</f>
        <v/>
      </c>
      <c r="L290" s="23" t="str">
        <f aca="false">IF(COUNTA($A290:$J290)=0,"",$G290*($K290+IFERROR(INDEX(Settings!$C$14:$C$28,MATCH($B290,Settings!$A$14:$A$28,0)),0)))</f>
        <v/>
      </c>
      <c r="M290" s="23" t="str">
        <f aca="false">IF(COUNTA($A290:$J290)=0,"",($G290+$H290*Settings!$B$10)*IFERROR(INDEX(Settings!$D$14:$D$28,MATCH($B290,Settings!$A$14:$A$28,0)),0))</f>
        <v/>
      </c>
      <c r="N290" s="23" t="str">
        <f aca="false">IF(COUNTA($A290:$J290)=0,"",$F290*IFERROR(INDEX(Settings!$E$14:$E$28,MATCH($B290,Settings!$A$14:$A$28,0)),0))</f>
        <v/>
      </c>
      <c r="O290" s="23" t="str">
        <f aca="false">IF(COUNTA($A290:$J290)=0,"",$D290*Settings!$B$5)</f>
        <v/>
      </c>
      <c r="P290" s="23" t="str">
        <f aca="false">IF(COUNTA($A290:$J290)=0,"",$G290*Settings!$B$6+$H290*Settings!$B$7)</f>
        <v/>
      </c>
      <c r="Q290" s="23" t="str">
        <f aca="false">IF(COUNTA($A290:$J290)=0,"",$L290*Settings!$B$8)</f>
        <v/>
      </c>
      <c r="R290" s="23" t="str">
        <f aca="false">IF(COUNTA($A290:$J290)=0,"",($P290+$Q290)*Settings!$B$9)</f>
        <v/>
      </c>
      <c r="S290" s="23" t="str">
        <f aca="false">IF(COUNTA($A290:$J290)=0,"",$C290+$J290+SUM($M290:$R290))</f>
        <v/>
      </c>
      <c r="T290" s="23" t="str">
        <f aca="false">IF(COUNTA($A290:$J290)=0,"",$L290-$S290)</f>
        <v/>
      </c>
      <c r="U290" s="24" t="str">
        <f aca="false">IF(COUNTA($A290:$J290)=0,"",IF($L290=0,0,$T290/$L290))</f>
        <v/>
      </c>
      <c r="V290" s="24" t="str">
        <f aca="false">IF(COUNTA($A290:$J290)=0,"",IF($D290=0,0,$E290/$D290))</f>
        <v/>
      </c>
      <c r="W290" s="24" t="str">
        <f aca="false">IF(COUNTA($A290:$J290)=0,"",IF($F290=0,0,$G290/$F290))</f>
        <v/>
      </c>
      <c r="X290" s="24" t="str">
        <f aca="false">IF(COUNTA($A290:$J290)=0,"",IF($F290=0,0,$H290/$F290))</f>
        <v/>
      </c>
      <c r="Y290" s="25" t="str">
        <f aca="false">IF(COUNTA($A290:$J290)=0,"",IF($C290=0,0,$L290/$C290))</f>
        <v/>
      </c>
      <c r="Z290" s="23" t="str">
        <f aca="false">IF(COUNTA($A290:$J290)=0,"",IF($G290=0,0,$C290/$G290))</f>
        <v/>
      </c>
      <c r="AA290" s="23" t="str">
        <f aca="false">IF(COUNTA($A290:$J290)=0,"",IF($G290=0,0,$T290/$G290))</f>
        <v/>
      </c>
      <c r="AB290" s="9" t="str">
        <f aca="false">IF(COUNTA($A290:$J290)=0,"",IF($B290="","Pick a product",IF($E290&gt;$D290,"Confirmed &gt; received",IF($F290&gt;$E290,"Dispatched &gt; confirmed",IF($G290+$H290&gt;$F290,"Delivered + returned &gt; dispatched","OK")))))</f>
        <v/>
      </c>
    </row>
    <row r="291" customFormat="false" ht="15" hidden="false" customHeight="false" outlineLevel="0" collapsed="false">
      <c r="A291" s="20"/>
      <c r="B291" s="14"/>
      <c r="C291" s="15"/>
      <c r="D291" s="21"/>
      <c r="E291" s="21"/>
      <c r="F291" s="21"/>
      <c r="G291" s="21"/>
      <c r="H291" s="21"/>
      <c r="I291" s="15"/>
      <c r="J291" s="15"/>
      <c r="K291" s="22" t="str">
        <f aca="false">IF(COUNTA($A291:$J291)=0,"",IF($I291&lt;&gt;"",$I291,IFERROR(INDEX(Settings!$B$14:$B$28,MATCH($B291,Settings!$A$14:$A$28,0)),0)))</f>
        <v/>
      </c>
      <c r="L291" s="23" t="str">
        <f aca="false">IF(COUNTA($A291:$J291)=0,"",$G291*($K291+IFERROR(INDEX(Settings!$C$14:$C$28,MATCH($B291,Settings!$A$14:$A$28,0)),0)))</f>
        <v/>
      </c>
      <c r="M291" s="23" t="str">
        <f aca="false">IF(COUNTA($A291:$J291)=0,"",($G291+$H291*Settings!$B$10)*IFERROR(INDEX(Settings!$D$14:$D$28,MATCH($B291,Settings!$A$14:$A$28,0)),0))</f>
        <v/>
      </c>
      <c r="N291" s="23" t="str">
        <f aca="false">IF(COUNTA($A291:$J291)=0,"",$F291*IFERROR(INDEX(Settings!$E$14:$E$28,MATCH($B291,Settings!$A$14:$A$28,0)),0))</f>
        <v/>
      </c>
      <c r="O291" s="23" t="str">
        <f aca="false">IF(COUNTA($A291:$J291)=0,"",$D291*Settings!$B$5)</f>
        <v/>
      </c>
      <c r="P291" s="23" t="str">
        <f aca="false">IF(COUNTA($A291:$J291)=0,"",$G291*Settings!$B$6+$H291*Settings!$B$7)</f>
        <v/>
      </c>
      <c r="Q291" s="23" t="str">
        <f aca="false">IF(COUNTA($A291:$J291)=0,"",$L291*Settings!$B$8)</f>
        <v/>
      </c>
      <c r="R291" s="23" t="str">
        <f aca="false">IF(COUNTA($A291:$J291)=0,"",($P291+$Q291)*Settings!$B$9)</f>
        <v/>
      </c>
      <c r="S291" s="23" t="str">
        <f aca="false">IF(COUNTA($A291:$J291)=0,"",$C291+$J291+SUM($M291:$R291))</f>
        <v/>
      </c>
      <c r="T291" s="23" t="str">
        <f aca="false">IF(COUNTA($A291:$J291)=0,"",$L291-$S291)</f>
        <v/>
      </c>
      <c r="U291" s="24" t="str">
        <f aca="false">IF(COUNTA($A291:$J291)=0,"",IF($L291=0,0,$T291/$L291))</f>
        <v/>
      </c>
      <c r="V291" s="24" t="str">
        <f aca="false">IF(COUNTA($A291:$J291)=0,"",IF($D291=0,0,$E291/$D291))</f>
        <v/>
      </c>
      <c r="W291" s="24" t="str">
        <f aca="false">IF(COUNTA($A291:$J291)=0,"",IF($F291=0,0,$G291/$F291))</f>
        <v/>
      </c>
      <c r="X291" s="24" t="str">
        <f aca="false">IF(COUNTA($A291:$J291)=0,"",IF($F291=0,0,$H291/$F291))</f>
        <v/>
      </c>
      <c r="Y291" s="25" t="str">
        <f aca="false">IF(COUNTA($A291:$J291)=0,"",IF($C291=0,0,$L291/$C291))</f>
        <v/>
      </c>
      <c r="Z291" s="23" t="str">
        <f aca="false">IF(COUNTA($A291:$J291)=0,"",IF($G291=0,0,$C291/$G291))</f>
        <v/>
      </c>
      <c r="AA291" s="23" t="str">
        <f aca="false">IF(COUNTA($A291:$J291)=0,"",IF($G291=0,0,$T291/$G291))</f>
        <v/>
      </c>
      <c r="AB291" s="9" t="str">
        <f aca="false">IF(COUNTA($A291:$J291)=0,"",IF($B291="","Pick a product",IF($E291&gt;$D291,"Confirmed &gt; received",IF($F291&gt;$E291,"Dispatched &gt; confirmed",IF($G291+$H291&gt;$F291,"Delivered + returned &gt; dispatched","OK")))))</f>
        <v/>
      </c>
    </row>
    <row r="292" customFormat="false" ht="15" hidden="false" customHeight="false" outlineLevel="0" collapsed="false">
      <c r="A292" s="20"/>
      <c r="B292" s="14"/>
      <c r="C292" s="15"/>
      <c r="D292" s="21"/>
      <c r="E292" s="21"/>
      <c r="F292" s="21"/>
      <c r="G292" s="21"/>
      <c r="H292" s="21"/>
      <c r="I292" s="15"/>
      <c r="J292" s="15"/>
      <c r="K292" s="22" t="str">
        <f aca="false">IF(COUNTA($A292:$J292)=0,"",IF($I292&lt;&gt;"",$I292,IFERROR(INDEX(Settings!$B$14:$B$28,MATCH($B292,Settings!$A$14:$A$28,0)),0)))</f>
        <v/>
      </c>
      <c r="L292" s="23" t="str">
        <f aca="false">IF(COUNTA($A292:$J292)=0,"",$G292*($K292+IFERROR(INDEX(Settings!$C$14:$C$28,MATCH($B292,Settings!$A$14:$A$28,0)),0)))</f>
        <v/>
      </c>
      <c r="M292" s="23" t="str">
        <f aca="false">IF(COUNTA($A292:$J292)=0,"",($G292+$H292*Settings!$B$10)*IFERROR(INDEX(Settings!$D$14:$D$28,MATCH($B292,Settings!$A$14:$A$28,0)),0))</f>
        <v/>
      </c>
      <c r="N292" s="23" t="str">
        <f aca="false">IF(COUNTA($A292:$J292)=0,"",$F292*IFERROR(INDEX(Settings!$E$14:$E$28,MATCH($B292,Settings!$A$14:$A$28,0)),0))</f>
        <v/>
      </c>
      <c r="O292" s="23" t="str">
        <f aca="false">IF(COUNTA($A292:$J292)=0,"",$D292*Settings!$B$5)</f>
        <v/>
      </c>
      <c r="P292" s="23" t="str">
        <f aca="false">IF(COUNTA($A292:$J292)=0,"",$G292*Settings!$B$6+$H292*Settings!$B$7)</f>
        <v/>
      </c>
      <c r="Q292" s="23" t="str">
        <f aca="false">IF(COUNTA($A292:$J292)=0,"",$L292*Settings!$B$8)</f>
        <v/>
      </c>
      <c r="R292" s="23" t="str">
        <f aca="false">IF(COUNTA($A292:$J292)=0,"",($P292+$Q292)*Settings!$B$9)</f>
        <v/>
      </c>
      <c r="S292" s="23" t="str">
        <f aca="false">IF(COUNTA($A292:$J292)=0,"",$C292+$J292+SUM($M292:$R292))</f>
        <v/>
      </c>
      <c r="T292" s="23" t="str">
        <f aca="false">IF(COUNTA($A292:$J292)=0,"",$L292-$S292)</f>
        <v/>
      </c>
      <c r="U292" s="24" t="str">
        <f aca="false">IF(COUNTA($A292:$J292)=0,"",IF($L292=0,0,$T292/$L292))</f>
        <v/>
      </c>
      <c r="V292" s="24" t="str">
        <f aca="false">IF(COUNTA($A292:$J292)=0,"",IF($D292=0,0,$E292/$D292))</f>
        <v/>
      </c>
      <c r="W292" s="24" t="str">
        <f aca="false">IF(COUNTA($A292:$J292)=0,"",IF($F292=0,0,$G292/$F292))</f>
        <v/>
      </c>
      <c r="X292" s="24" t="str">
        <f aca="false">IF(COUNTA($A292:$J292)=0,"",IF($F292=0,0,$H292/$F292))</f>
        <v/>
      </c>
      <c r="Y292" s="25" t="str">
        <f aca="false">IF(COUNTA($A292:$J292)=0,"",IF($C292=0,0,$L292/$C292))</f>
        <v/>
      </c>
      <c r="Z292" s="23" t="str">
        <f aca="false">IF(COUNTA($A292:$J292)=0,"",IF($G292=0,0,$C292/$G292))</f>
        <v/>
      </c>
      <c r="AA292" s="23" t="str">
        <f aca="false">IF(COUNTA($A292:$J292)=0,"",IF($G292=0,0,$T292/$G292))</f>
        <v/>
      </c>
      <c r="AB292" s="9" t="str">
        <f aca="false">IF(COUNTA($A292:$J292)=0,"",IF($B292="","Pick a product",IF($E292&gt;$D292,"Confirmed &gt; received",IF($F292&gt;$E292,"Dispatched &gt; confirmed",IF($G292+$H292&gt;$F292,"Delivered + returned &gt; dispatched","OK")))))</f>
        <v/>
      </c>
    </row>
    <row r="293" customFormat="false" ht="15" hidden="false" customHeight="false" outlineLevel="0" collapsed="false">
      <c r="A293" s="20"/>
      <c r="B293" s="14"/>
      <c r="C293" s="15"/>
      <c r="D293" s="21"/>
      <c r="E293" s="21"/>
      <c r="F293" s="21"/>
      <c r="G293" s="21"/>
      <c r="H293" s="21"/>
      <c r="I293" s="15"/>
      <c r="J293" s="15"/>
      <c r="K293" s="22" t="str">
        <f aca="false">IF(COUNTA($A293:$J293)=0,"",IF($I293&lt;&gt;"",$I293,IFERROR(INDEX(Settings!$B$14:$B$28,MATCH($B293,Settings!$A$14:$A$28,0)),0)))</f>
        <v/>
      </c>
      <c r="L293" s="23" t="str">
        <f aca="false">IF(COUNTA($A293:$J293)=0,"",$G293*($K293+IFERROR(INDEX(Settings!$C$14:$C$28,MATCH($B293,Settings!$A$14:$A$28,0)),0)))</f>
        <v/>
      </c>
      <c r="M293" s="23" t="str">
        <f aca="false">IF(COUNTA($A293:$J293)=0,"",($G293+$H293*Settings!$B$10)*IFERROR(INDEX(Settings!$D$14:$D$28,MATCH($B293,Settings!$A$14:$A$28,0)),0))</f>
        <v/>
      </c>
      <c r="N293" s="23" t="str">
        <f aca="false">IF(COUNTA($A293:$J293)=0,"",$F293*IFERROR(INDEX(Settings!$E$14:$E$28,MATCH($B293,Settings!$A$14:$A$28,0)),0))</f>
        <v/>
      </c>
      <c r="O293" s="23" t="str">
        <f aca="false">IF(COUNTA($A293:$J293)=0,"",$D293*Settings!$B$5)</f>
        <v/>
      </c>
      <c r="P293" s="23" t="str">
        <f aca="false">IF(COUNTA($A293:$J293)=0,"",$G293*Settings!$B$6+$H293*Settings!$B$7)</f>
        <v/>
      </c>
      <c r="Q293" s="23" t="str">
        <f aca="false">IF(COUNTA($A293:$J293)=0,"",$L293*Settings!$B$8)</f>
        <v/>
      </c>
      <c r="R293" s="23" t="str">
        <f aca="false">IF(COUNTA($A293:$J293)=0,"",($P293+$Q293)*Settings!$B$9)</f>
        <v/>
      </c>
      <c r="S293" s="23" t="str">
        <f aca="false">IF(COUNTA($A293:$J293)=0,"",$C293+$J293+SUM($M293:$R293))</f>
        <v/>
      </c>
      <c r="T293" s="23" t="str">
        <f aca="false">IF(COUNTA($A293:$J293)=0,"",$L293-$S293)</f>
        <v/>
      </c>
      <c r="U293" s="24" t="str">
        <f aca="false">IF(COUNTA($A293:$J293)=0,"",IF($L293=0,0,$T293/$L293))</f>
        <v/>
      </c>
      <c r="V293" s="24" t="str">
        <f aca="false">IF(COUNTA($A293:$J293)=0,"",IF($D293=0,0,$E293/$D293))</f>
        <v/>
      </c>
      <c r="W293" s="24" t="str">
        <f aca="false">IF(COUNTA($A293:$J293)=0,"",IF($F293=0,0,$G293/$F293))</f>
        <v/>
      </c>
      <c r="X293" s="24" t="str">
        <f aca="false">IF(COUNTA($A293:$J293)=0,"",IF($F293=0,0,$H293/$F293))</f>
        <v/>
      </c>
      <c r="Y293" s="25" t="str">
        <f aca="false">IF(COUNTA($A293:$J293)=0,"",IF($C293=0,0,$L293/$C293))</f>
        <v/>
      </c>
      <c r="Z293" s="23" t="str">
        <f aca="false">IF(COUNTA($A293:$J293)=0,"",IF($G293=0,0,$C293/$G293))</f>
        <v/>
      </c>
      <c r="AA293" s="23" t="str">
        <f aca="false">IF(COUNTA($A293:$J293)=0,"",IF($G293=0,0,$T293/$G293))</f>
        <v/>
      </c>
      <c r="AB293" s="9" t="str">
        <f aca="false">IF(COUNTA($A293:$J293)=0,"",IF($B293="","Pick a product",IF($E293&gt;$D293,"Confirmed &gt; received",IF($F293&gt;$E293,"Dispatched &gt; confirmed",IF($G293+$H293&gt;$F293,"Delivered + returned &gt; dispatched","OK")))))</f>
        <v/>
      </c>
    </row>
    <row r="294" customFormat="false" ht="15" hidden="false" customHeight="false" outlineLevel="0" collapsed="false">
      <c r="A294" s="20"/>
      <c r="B294" s="14"/>
      <c r="C294" s="15"/>
      <c r="D294" s="21"/>
      <c r="E294" s="21"/>
      <c r="F294" s="21"/>
      <c r="G294" s="21"/>
      <c r="H294" s="21"/>
      <c r="I294" s="15"/>
      <c r="J294" s="15"/>
      <c r="K294" s="22" t="str">
        <f aca="false">IF(COUNTA($A294:$J294)=0,"",IF($I294&lt;&gt;"",$I294,IFERROR(INDEX(Settings!$B$14:$B$28,MATCH($B294,Settings!$A$14:$A$28,0)),0)))</f>
        <v/>
      </c>
      <c r="L294" s="23" t="str">
        <f aca="false">IF(COUNTA($A294:$J294)=0,"",$G294*($K294+IFERROR(INDEX(Settings!$C$14:$C$28,MATCH($B294,Settings!$A$14:$A$28,0)),0)))</f>
        <v/>
      </c>
      <c r="M294" s="23" t="str">
        <f aca="false">IF(COUNTA($A294:$J294)=0,"",($G294+$H294*Settings!$B$10)*IFERROR(INDEX(Settings!$D$14:$D$28,MATCH($B294,Settings!$A$14:$A$28,0)),0))</f>
        <v/>
      </c>
      <c r="N294" s="23" t="str">
        <f aca="false">IF(COUNTA($A294:$J294)=0,"",$F294*IFERROR(INDEX(Settings!$E$14:$E$28,MATCH($B294,Settings!$A$14:$A$28,0)),0))</f>
        <v/>
      </c>
      <c r="O294" s="23" t="str">
        <f aca="false">IF(COUNTA($A294:$J294)=0,"",$D294*Settings!$B$5)</f>
        <v/>
      </c>
      <c r="P294" s="23" t="str">
        <f aca="false">IF(COUNTA($A294:$J294)=0,"",$G294*Settings!$B$6+$H294*Settings!$B$7)</f>
        <v/>
      </c>
      <c r="Q294" s="23" t="str">
        <f aca="false">IF(COUNTA($A294:$J294)=0,"",$L294*Settings!$B$8)</f>
        <v/>
      </c>
      <c r="R294" s="23" t="str">
        <f aca="false">IF(COUNTA($A294:$J294)=0,"",($P294+$Q294)*Settings!$B$9)</f>
        <v/>
      </c>
      <c r="S294" s="23" t="str">
        <f aca="false">IF(COUNTA($A294:$J294)=0,"",$C294+$J294+SUM($M294:$R294))</f>
        <v/>
      </c>
      <c r="T294" s="23" t="str">
        <f aca="false">IF(COUNTA($A294:$J294)=0,"",$L294-$S294)</f>
        <v/>
      </c>
      <c r="U294" s="24" t="str">
        <f aca="false">IF(COUNTA($A294:$J294)=0,"",IF($L294=0,0,$T294/$L294))</f>
        <v/>
      </c>
      <c r="V294" s="24" t="str">
        <f aca="false">IF(COUNTA($A294:$J294)=0,"",IF($D294=0,0,$E294/$D294))</f>
        <v/>
      </c>
      <c r="W294" s="24" t="str">
        <f aca="false">IF(COUNTA($A294:$J294)=0,"",IF($F294=0,0,$G294/$F294))</f>
        <v/>
      </c>
      <c r="X294" s="24" t="str">
        <f aca="false">IF(COUNTA($A294:$J294)=0,"",IF($F294=0,0,$H294/$F294))</f>
        <v/>
      </c>
      <c r="Y294" s="25" t="str">
        <f aca="false">IF(COUNTA($A294:$J294)=0,"",IF($C294=0,0,$L294/$C294))</f>
        <v/>
      </c>
      <c r="Z294" s="23" t="str">
        <f aca="false">IF(COUNTA($A294:$J294)=0,"",IF($G294=0,0,$C294/$G294))</f>
        <v/>
      </c>
      <c r="AA294" s="23" t="str">
        <f aca="false">IF(COUNTA($A294:$J294)=0,"",IF($G294=0,0,$T294/$G294))</f>
        <v/>
      </c>
      <c r="AB294" s="9" t="str">
        <f aca="false">IF(COUNTA($A294:$J294)=0,"",IF($B294="","Pick a product",IF($E294&gt;$D294,"Confirmed &gt; received",IF($F294&gt;$E294,"Dispatched &gt; confirmed",IF($G294+$H294&gt;$F294,"Delivered + returned &gt; dispatched","OK")))))</f>
        <v/>
      </c>
    </row>
    <row r="295" customFormat="false" ht="15" hidden="false" customHeight="false" outlineLevel="0" collapsed="false">
      <c r="A295" s="20"/>
      <c r="B295" s="14"/>
      <c r="C295" s="15"/>
      <c r="D295" s="21"/>
      <c r="E295" s="21"/>
      <c r="F295" s="21"/>
      <c r="G295" s="21"/>
      <c r="H295" s="21"/>
      <c r="I295" s="15"/>
      <c r="J295" s="15"/>
      <c r="K295" s="22" t="str">
        <f aca="false">IF(COUNTA($A295:$J295)=0,"",IF($I295&lt;&gt;"",$I295,IFERROR(INDEX(Settings!$B$14:$B$28,MATCH($B295,Settings!$A$14:$A$28,0)),0)))</f>
        <v/>
      </c>
      <c r="L295" s="23" t="str">
        <f aca="false">IF(COUNTA($A295:$J295)=0,"",$G295*($K295+IFERROR(INDEX(Settings!$C$14:$C$28,MATCH($B295,Settings!$A$14:$A$28,0)),0)))</f>
        <v/>
      </c>
      <c r="M295" s="23" t="str">
        <f aca="false">IF(COUNTA($A295:$J295)=0,"",($G295+$H295*Settings!$B$10)*IFERROR(INDEX(Settings!$D$14:$D$28,MATCH($B295,Settings!$A$14:$A$28,0)),0))</f>
        <v/>
      </c>
      <c r="N295" s="23" t="str">
        <f aca="false">IF(COUNTA($A295:$J295)=0,"",$F295*IFERROR(INDEX(Settings!$E$14:$E$28,MATCH($B295,Settings!$A$14:$A$28,0)),0))</f>
        <v/>
      </c>
      <c r="O295" s="23" t="str">
        <f aca="false">IF(COUNTA($A295:$J295)=0,"",$D295*Settings!$B$5)</f>
        <v/>
      </c>
      <c r="P295" s="23" t="str">
        <f aca="false">IF(COUNTA($A295:$J295)=0,"",$G295*Settings!$B$6+$H295*Settings!$B$7)</f>
        <v/>
      </c>
      <c r="Q295" s="23" t="str">
        <f aca="false">IF(COUNTA($A295:$J295)=0,"",$L295*Settings!$B$8)</f>
        <v/>
      </c>
      <c r="R295" s="23" t="str">
        <f aca="false">IF(COUNTA($A295:$J295)=0,"",($P295+$Q295)*Settings!$B$9)</f>
        <v/>
      </c>
      <c r="S295" s="23" t="str">
        <f aca="false">IF(COUNTA($A295:$J295)=0,"",$C295+$J295+SUM($M295:$R295))</f>
        <v/>
      </c>
      <c r="T295" s="23" t="str">
        <f aca="false">IF(COUNTA($A295:$J295)=0,"",$L295-$S295)</f>
        <v/>
      </c>
      <c r="U295" s="24" t="str">
        <f aca="false">IF(COUNTA($A295:$J295)=0,"",IF($L295=0,0,$T295/$L295))</f>
        <v/>
      </c>
      <c r="V295" s="24" t="str">
        <f aca="false">IF(COUNTA($A295:$J295)=0,"",IF($D295=0,0,$E295/$D295))</f>
        <v/>
      </c>
      <c r="W295" s="24" t="str">
        <f aca="false">IF(COUNTA($A295:$J295)=0,"",IF($F295=0,0,$G295/$F295))</f>
        <v/>
      </c>
      <c r="X295" s="24" t="str">
        <f aca="false">IF(COUNTA($A295:$J295)=0,"",IF($F295=0,0,$H295/$F295))</f>
        <v/>
      </c>
      <c r="Y295" s="25" t="str">
        <f aca="false">IF(COUNTA($A295:$J295)=0,"",IF($C295=0,0,$L295/$C295))</f>
        <v/>
      </c>
      <c r="Z295" s="23" t="str">
        <f aca="false">IF(COUNTA($A295:$J295)=0,"",IF($G295=0,0,$C295/$G295))</f>
        <v/>
      </c>
      <c r="AA295" s="23" t="str">
        <f aca="false">IF(COUNTA($A295:$J295)=0,"",IF($G295=0,0,$T295/$G295))</f>
        <v/>
      </c>
      <c r="AB295" s="9" t="str">
        <f aca="false">IF(COUNTA($A295:$J295)=0,"",IF($B295="","Pick a product",IF($E295&gt;$D295,"Confirmed &gt; received",IF($F295&gt;$E295,"Dispatched &gt; confirmed",IF($G295+$H295&gt;$F295,"Delivered + returned &gt; dispatched","OK")))))</f>
        <v/>
      </c>
    </row>
    <row r="296" customFormat="false" ht="15" hidden="false" customHeight="false" outlineLevel="0" collapsed="false">
      <c r="A296" s="20"/>
      <c r="B296" s="14"/>
      <c r="C296" s="15"/>
      <c r="D296" s="21"/>
      <c r="E296" s="21"/>
      <c r="F296" s="21"/>
      <c r="G296" s="21"/>
      <c r="H296" s="21"/>
      <c r="I296" s="15"/>
      <c r="J296" s="15"/>
      <c r="K296" s="22" t="str">
        <f aca="false">IF(COUNTA($A296:$J296)=0,"",IF($I296&lt;&gt;"",$I296,IFERROR(INDEX(Settings!$B$14:$B$28,MATCH($B296,Settings!$A$14:$A$28,0)),0)))</f>
        <v/>
      </c>
      <c r="L296" s="23" t="str">
        <f aca="false">IF(COUNTA($A296:$J296)=0,"",$G296*($K296+IFERROR(INDEX(Settings!$C$14:$C$28,MATCH($B296,Settings!$A$14:$A$28,0)),0)))</f>
        <v/>
      </c>
      <c r="M296" s="23" t="str">
        <f aca="false">IF(COUNTA($A296:$J296)=0,"",($G296+$H296*Settings!$B$10)*IFERROR(INDEX(Settings!$D$14:$D$28,MATCH($B296,Settings!$A$14:$A$28,0)),0))</f>
        <v/>
      </c>
      <c r="N296" s="23" t="str">
        <f aca="false">IF(COUNTA($A296:$J296)=0,"",$F296*IFERROR(INDEX(Settings!$E$14:$E$28,MATCH($B296,Settings!$A$14:$A$28,0)),0))</f>
        <v/>
      </c>
      <c r="O296" s="23" t="str">
        <f aca="false">IF(COUNTA($A296:$J296)=0,"",$D296*Settings!$B$5)</f>
        <v/>
      </c>
      <c r="P296" s="23" t="str">
        <f aca="false">IF(COUNTA($A296:$J296)=0,"",$G296*Settings!$B$6+$H296*Settings!$B$7)</f>
        <v/>
      </c>
      <c r="Q296" s="23" t="str">
        <f aca="false">IF(COUNTA($A296:$J296)=0,"",$L296*Settings!$B$8)</f>
        <v/>
      </c>
      <c r="R296" s="23" t="str">
        <f aca="false">IF(COUNTA($A296:$J296)=0,"",($P296+$Q296)*Settings!$B$9)</f>
        <v/>
      </c>
      <c r="S296" s="23" t="str">
        <f aca="false">IF(COUNTA($A296:$J296)=0,"",$C296+$J296+SUM($M296:$R296))</f>
        <v/>
      </c>
      <c r="T296" s="23" t="str">
        <f aca="false">IF(COUNTA($A296:$J296)=0,"",$L296-$S296)</f>
        <v/>
      </c>
      <c r="U296" s="24" t="str">
        <f aca="false">IF(COUNTA($A296:$J296)=0,"",IF($L296=0,0,$T296/$L296))</f>
        <v/>
      </c>
      <c r="V296" s="24" t="str">
        <f aca="false">IF(COUNTA($A296:$J296)=0,"",IF($D296=0,0,$E296/$D296))</f>
        <v/>
      </c>
      <c r="W296" s="24" t="str">
        <f aca="false">IF(COUNTA($A296:$J296)=0,"",IF($F296=0,0,$G296/$F296))</f>
        <v/>
      </c>
      <c r="X296" s="24" t="str">
        <f aca="false">IF(COUNTA($A296:$J296)=0,"",IF($F296=0,0,$H296/$F296))</f>
        <v/>
      </c>
      <c r="Y296" s="25" t="str">
        <f aca="false">IF(COUNTA($A296:$J296)=0,"",IF($C296=0,0,$L296/$C296))</f>
        <v/>
      </c>
      <c r="Z296" s="23" t="str">
        <f aca="false">IF(COUNTA($A296:$J296)=0,"",IF($G296=0,0,$C296/$G296))</f>
        <v/>
      </c>
      <c r="AA296" s="23" t="str">
        <f aca="false">IF(COUNTA($A296:$J296)=0,"",IF($G296=0,0,$T296/$G296))</f>
        <v/>
      </c>
      <c r="AB296" s="9" t="str">
        <f aca="false">IF(COUNTA($A296:$J296)=0,"",IF($B296="","Pick a product",IF($E296&gt;$D296,"Confirmed &gt; received",IF($F296&gt;$E296,"Dispatched &gt; confirmed",IF($G296+$H296&gt;$F296,"Delivered + returned &gt; dispatched","OK")))))</f>
        <v/>
      </c>
    </row>
    <row r="297" customFormat="false" ht="15" hidden="false" customHeight="false" outlineLevel="0" collapsed="false">
      <c r="A297" s="20"/>
      <c r="B297" s="14"/>
      <c r="C297" s="15"/>
      <c r="D297" s="21"/>
      <c r="E297" s="21"/>
      <c r="F297" s="21"/>
      <c r="G297" s="21"/>
      <c r="H297" s="21"/>
      <c r="I297" s="15"/>
      <c r="J297" s="15"/>
      <c r="K297" s="22" t="str">
        <f aca="false">IF(COUNTA($A297:$J297)=0,"",IF($I297&lt;&gt;"",$I297,IFERROR(INDEX(Settings!$B$14:$B$28,MATCH($B297,Settings!$A$14:$A$28,0)),0)))</f>
        <v/>
      </c>
      <c r="L297" s="23" t="str">
        <f aca="false">IF(COUNTA($A297:$J297)=0,"",$G297*($K297+IFERROR(INDEX(Settings!$C$14:$C$28,MATCH($B297,Settings!$A$14:$A$28,0)),0)))</f>
        <v/>
      </c>
      <c r="M297" s="23" t="str">
        <f aca="false">IF(COUNTA($A297:$J297)=0,"",($G297+$H297*Settings!$B$10)*IFERROR(INDEX(Settings!$D$14:$D$28,MATCH($B297,Settings!$A$14:$A$28,0)),0))</f>
        <v/>
      </c>
      <c r="N297" s="23" t="str">
        <f aca="false">IF(COUNTA($A297:$J297)=0,"",$F297*IFERROR(INDEX(Settings!$E$14:$E$28,MATCH($B297,Settings!$A$14:$A$28,0)),0))</f>
        <v/>
      </c>
      <c r="O297" s="23" t="str">
        <f aca="false">IF(COUNTA($A297:$J297)=0,"",$D297*Settings!$B$5)</f>
        <v/>
      </c>
      <c r="P297" s="23" t="str">
        <f aca="false">IF(COUNTA($A297:$J297)=0,"",$G297*Settings!$B$6+$H297*Settings!$B$7)</f>
        <v/>
      </c>
      <c r="Q297" s="23" t="str">
        <f aca="false">IF(COUNTA($A297:$J297)=0,"",$L297*Settings!$B$8)</f>
        <v/>
      </c>
      <c r="R297" s="23" t="str">
        <f aca="false">IF(COUNTA($A297:$J297)=0,"",($P297+$Q297)*Settings!$B$9)</f>
        <v/>
      </c>
      <c r="S297" s="23" t="str">
        <f aca="false">IF(COUNTA($A297:$J297)=0,"",$C297+$J297+SUM($M297:$R297))</f>
        <v/>
      </c>
      <c r="T297" s="23" t="str">
        <f aca="false">IF(COUNTA($A297:$J297)=0,"",$L297-$S297)</f>
        <v/>
      </c>
      <c r="U297" s="24" t="str">
        <f aca="false">IF(COUNTA($A297:$J297)=0,"",IF($L297=0,0,$T297/$L297))</f>
        <v/>
      </c>
      <c r="V297" s="24" t="str">
        <f aca="false">IF(COUNTA($A297:$J297)=0,"",IF($D297=0,0,$E297/$D297))</f>
        <v/>
      </c>
      <c r="W297" s="24" t="str">
        <f aca="false">IF(COUNTA($A297:$J297)=0,"",IF($F297=0,0,$G297/$F297))</f>
        <v/>
      </c>
      <c r="X297" s="24" t="str">
        <f aca="false">IF(COUNTA($A297:$J297)=0,"",IF($F297=0,0,$H297/$F297))</f>
        <v/>
      </c>
      <c r="Y297" s="25" t="str">
        <f aca="false">IF(COUNTA($A297:$J297)=0,"",IF($C297=0,0,$L297/$C297))</f>
        <v/>
      </c>
      <c r="Z297" s="23" t="str">
        <f aca="false">IF(COUNTA($A297:$J297)=0,"",IF($G297=0,0,$C297/$G297))</f>
        <v/>
      </c>
      <c r="AA297" s="23" t="str">
        <f aca="false">IF(COUNTA($A297:$J297)=0,"",IF($G297=0,0,$T297/$G297))</f>
        <v/>
      </c>
      <c r="AB297" s="9" t="str">
        <f aca="false">IF(COUNTA($A297:$J297)=0,"",IF($B297="","Pick a product",IF($E297&gt;$D297,"Confirmed &gt; received",IF($F297&gt;$E297,"Dispatched &gt; confirmed",IF($G297+$H297&gt;$F297,"Delivered + returned &gt; dispatched","OK")))))</f>
        <v/>
      </c>
    </row>
    <row r="298" customFormat="false" ht="15" hidden="false" customHeight="false" outlineLevel="0" collapsed="false">
      <c r="A298" s="20"/>
      <c r="B298" s="14"/>
      <c r="C298" s="15"/>
      <c r="D298" s="21"/>
      <c r="E298" s="21"/>
      <c r="F298" s="21"/>
      <c r="G298" s="21"/>
      <c r="H298" s="21"/>
      <c r="I298" s="15"/>
      <c r="J298" s="15"/>
      <c r="K298" s="22" t="str">
        <f aca="false">IF(COUNTA($A298:$J298)=0,"",IF($I298&lt;&gt;"",$I298,IFERROR(INDEX(Settings!$B$14:$B$28,MATCH($B298,Settings!$A$14:$A$28,0)),0)))</f>
        <v/>
      </c>
      <c r="L298" s="23" t="str">
        <f aca="false">IF(COUNTA($A298:$J298)=0,"",$G298*($K298+IFERROR(INDEX(Settings!$C$14:$C$28,MATCH($B298,Settings!$A$14:$A$28,0)),0)))</f>
        <v/>
      </c>
      <c r="M298" s="23" t="str">
        <f aca="false">IF(COUNTA($A298:$J298)=0,"",($G298+$H298*Settings!$B$10)*IFERROR(INDEX(Settings!$D$14:$D$28,MATCH($B298,Settings!$A$14:$A$28,0)),0))</f>
        <v/>
      </c>
      <c r="N298" s="23" t="str">
        <f aca="false">IF(COUNTA($A298:$J298)=0,"",$F298*IFERROR(INDEX(Settings!$E$14:$E$28,MATCH($B298,Settings!$A$14:$A$28,0)),0))</f>
        <v/>
      </c>
      <c r="O298" s="23" t="str">
        <f aca="false">IF(COUNTA($A298:$J298)=0,"",$D298*Settings!$B$5)</f>
        <v/>
      </c>
      <c r="P298" s="23" t="str">
        <f aca="false">IF(COUNTA($A298:$J298)=0,"",$G298*Settings!$B$6+$H298*Settings!$B$7)</f>
        <v/>
      </c>
      <c r="Q298" s="23" t="str">
        <f aca="false">IF(COUNTA($A298:$J298)=0,"",$L298*Settings!$B$8)</f>
        <v/>
      </c>
      <c r="R298" s="23" t="str">
        <f aca="false">IF(COUNTA($A298:$J298)=0,"",($P298+$Q298)*Settings!$B$9)</f>
        <v/>
      </c>
      <c r="S298" s="23" t="str">
        <f aca="false">IF(COUNTA($A298:$J298)=0,"",$C298+$J298+SUM($M298:$R298))</f>
        <v/>
      </c>
      <c r="T298" s="23" t="str">
        <f aca="false">IF(COUNTA($A298:$J298)=0,"",$L298-$S298)</f>
        <v/>
      </c>
      <c r="U298" s="24" t="str">
        <f aca="false">IF(COUNTA($A298:$J298)=0,"",IF($L298=0,0,$T298/$L298))</f>
        <v/>
      </c>
      <c r="V298" s="24" t="str">
        <f aca="false">IF(COUNTA($A298:$J298)=0,"",IF($D298=0,0,$E298/$D298))</f>
        <v/>
      </c>
      <c r="W298" s="24" t="str">
        <f aca="false">IF(COUNTA($A298:$J298)=0,"",IF($F298=0,0,$G298/$F298))</f>
        <v/>
      </c>
      <c r="X298" s="24" t="str">
        <f aca="false">IF(COUNTA($A298:$J298)=0,"",IF($F298=0,0,$H298/$F298))</f>
        <v/>
      </c>
      <c r="Y298" s="25" t="str">
        <f aca="false">IF(COUNTA($A298:$J298)=0,"",IF($C298=0,0,$L298/$C298))</f>
        <v/>
      </c>
      <c r="Z298" s="23" t="str">
        <f aca="false">IF(COUNTA($A298:$J298)=0,"",IF($G298=0,0,$C298/$G298))</f>
        <v/>
      </c>
      <c r="AA298" s="23" t="str">
        <f aca="false">IF(COUNTA($A298:$J298)=0,"",IF($G298=0,0,$T298/$G298))</f>
        <v/>
      </c>
      <c r="AB298" s="9" t="str">
        <f aca="false">IF(COUNTA($A298:$J298)=0,"",IF($B298="","Pick a product",IF($E298&gt;$D298,"Confirmed &gt; received",IF($F298&gt;$E298,"Dispatched &gt; confirmed",IF($G298+$H298&gt;$F298,"Delivered + returned &gt; dispatched","OK")))))</f>
        <v/>
      </c>
    </row>
    <row r="299" customFormat="false" ht="15" hidden="false" customHeight="false" outlineLevel="0" collapsed="false">
      <c r="A299" s="20"/>
      <c r="B299" s="14"/>
      <c r="C299" s="15"/>
      <c r="D299" s="21"/>
      <c r="E299" s="21"/>
      <c r="F299" s="21"/>
      <c r="G299" s="21"/>
      <c r="H299" s="21"/>
      <c r="I299" s="15"/>
      <c r="J299" s="15"/>
      <c r="K299" s="22" t="str">
        <f aca="false">IF(COUNTA($A299:$J299)=0,"",IF($I299&lt;&gt;"",$I299,IFERROR(INDEX(Settings!$B$14:$B$28,MATCH($B299,Settings!$A$14:$A$28,0)),0)))</f>
        <v/>
      </c>
      <c r="L299" s="23" t="str">
        <f aca="false">IF(COUNTA($A299:$J299)=0,"",$G299*($K299+IFERROR(INDEX(Settings!$C$14:$C$28,MATCH($B299,Settings!$A$14:$A$28,0)),0)))</f>
        <v/>
      </c>
      <c r="M299" s="23" t="str">
        <f aca="false">IF(COUNTA($A299:$J299)=0,"",($G299+$H299*Settings!$B$10)*IFERROR(INDEX(Settings!$D$14:$D$28,MATCH($B299,Settings!$A$14:$A$28,0)),0))</f>
        <v/>
      </c>
      <c r="N299" s="23" t="str">
        <f aca="false">IF(COUNTA($A299:$J299)=0,"",$F299*IFERROR(INDEX(Settings!$E$14:$E$28,MATCH($B299,Settings!$A$14:$A$28,0)),0))</f>
        <v/>
      </c>
      <c r="O299" s="23" t="str">
        <f aca="false">IF(COUNTA($A299:$J299)=0,"",$D299*Settings!$B$5)</f>
        <v/>
      </c>
      <c r="P299" s="23" t="str">
        <f aca="false">IF(COUNTA($A299:$J299)=0,"",$G299*Settings!$B$6+$H299*Settings!$B$7)</f>
        <v/>
      </c>
      <c r="Q299" s="23" t="str">
        <f aca="false">IF(COUNTA($A299:$J299)=0,"",$L299*Settings!$B$8)</f>
        <v/>
      </c>
      <c r="R299" s="23" t="str">
        <f aca="false">IF(COUNTA($A299:$J299)=0,"",($P299+$Q299)*Settings!$B$9)</f>
        <v/>
      </c>
      <c r="S299" s="23" t="str">
        <f aca="false">IF(COUNTA($A299:$J299)=0,"",$C299+$J299+SUM($M299:$R299))</f>
        <v/>
      </c>
      <c r="T299" s="23" t="str">
        <f aca="false">IF(COUNTA($A299:$J299)=0,"",$L299-$S299)</f>
        <v/>
      </c>
      <c r="U299" s="24" t="str">
        <f aca="false">IF(COUNTA($A299:$J299)=0,"",IF($L299=0,0,$T299/$L299))</f>
        <v/>
      </c>
      <c r="V299" s="24" t="str">
        <f aca="false">IF(COUNTA($A299:$J299)=0,"",IF($D299=0,0,$E299/$D299))</f>
        <v/>
      </c>
      <c r="W299" s="24" t="str">
        <f aca="false">IF(COUNTA($A299:$J299)=0,"",IF($F299=0,0,$G299/$F299))</f>
        <v/>
      </c>
      <c r="X299" s="24" t="str">
        <f aca="false">IF(COUNTA($A299:$J299)=0,"",IF($F299=0,0,$H299/$F299))</f>
        <v/>
      </c>
      <c r="Y299" s="25" t="str">
        <f aca="false">IF(COUNTA($A299:$J299)=0,"",IF($C299=0,0,$L299/$C299))</f>
        <v/>
      </c>
      <c r="Z299" s="23" t="str">
        <f aca="false">IF(COUNTA($A299:$J299)=0,"",IF($G299=0,0,$C299/$G299))</f>
        <v/>
      </c>
      <c r="AA299" s="23" t="str">
        <f aca="false">IF(COUNTA($A299:$J299)=0,"",IF($G299=0,0,$T299/$G299))</f>
        <v/>
      </c>
      <c r="AB299" s="9" t="str">
        <f aca="false">IF(COUNTA($A299:$J299)=0,"",IF($B299="","Pick a product",IF($E299&gt;$D299,"Confirmed &gt; received",IF($F299&gt;$E299,"Dispatched &gt; confirmed",IF($G299+$H299&gt;$F299,"Delivered + returned &gt; dispatched","OK")))))</f>
        <v/>
      </c>
    </row>
    <row r="300" customFormat="false" ht="15" hidden="false" customHeight="false" outlineLevel="0" collapsed="false">
      <c r="A300" s="20"/>
      <c r="B300" s="14"/>
      <c r="C300" s="15"/>
      <c r="D300" s="21"/>
      <c r="E300" s="21"/>
      <c r="F300" s="21"/>
      <c r="G300" s="21"/>
      <c r="H300" s="21"/>
      <c r="I300" s="15"/>
      <c r="J300" s="15"/>
      <c r="K300" s="22" t="str">
        <f aca="false">IF(COUNTA($A300:$J300)=0,"",IF($I300&lt;&gt;"",$I300,IFERROR(INDEX(Settings!$B$14:$B$28,MATCH($B300,Settings!$A$14:$A$28,0)),0)))</f>
        <v/>
      </c>
      <c r="L300" s="23" t="str">
        <f aca="false">IF(COUNTA($A300:$J300)=0,"",$G300*($K300+IFERROR(INDEX(Settings!$C$14:$C$28,MATCH($B300,Settings!$A$14:$A$28,0)),0)))</f>
        <v/>
      </c>
      <c r="M300" s="23" t="str">
        <f aca="false">IF(COUNTA($A300:$J300)=0,"",($G300+$H300*Settings!$B$10)*IFERROR(INDEX(Settings!$D$14:$D$28,MATCH($B300,Settings!$A$14:$A$28,0)),0))</f>
        <v/>
      </c>
      <c r="N300" s="23" t="str">
        <f aca="false">IF(COUNTA($A300:$J300)=0,"",$F300*IFERROR(INDEX(Settings!$E$14:$E$28,MATCH($B300,Settings!$A$14:$A$28,0)),0))</f>
        <v/>
      </c>
      <c r="O300" s="23" t="str">
        <f aca="false">IF(COUNTA($A300:$J300)=0,"",$D300*Settings!$B$5)</f>
        <v/>
      </c>
      <c r="P300" s="23" t="str">
        <f aca="false">IF(COUNTA($A300:$J300)=0,"",$G300*Settings!$B$6+$H300*Settings!$B$7)</f>
        <v/>
      </c>
      <c r="Q300" s="23" t="str">
        <f aca="false">IF(COUNTA($A300:$J300)=0,"",$L300*Settings!$B$8)</f>
        <v/>
      </c>
      <c r="R300" s="23" t="str">
        <f aca="false">IF(COUNTA($A300:$J300)=0,"",($P300+$Q300)*Settings!$B$9)</f>
        <v/>
      </c>
      <c r="S300" s="23" t="str">
        <f aca="false">IF(COUNTA($A300:$J300)=0,"",$C300+$J300+SUM($M300:$R300))</f>
        <v/>
      </c>
      <c r="T300" s="23" t="str">
        <f aca="false">IF(COUNTA($A300:$J300)=0,"",$L300-$S300)</f>
        <v/>
      </c>
      <c r="U300" s="24" t="str">
        <f aca="false">IF(COUNTA($A300:$J300)=0,"",IF($L300=0,0,$T300/$L300))</f>
        <v/>
      </c>
      <c r="V300" s="24" t="str">
        <f aca="false">IF(COUNTA($A300:$J300)=0,"",IF($D300=0,0,$E300/$D300))</f>
        <v/>
      </c>
      <c r="W300" s="24" t="str">
        <f aca="false">IF(COUNTA($A300:$J300)=0,"",IF($F300=0,0,$G300/$F300))</f>
        <v/>
      </c>
      <c r="X300" s="24" t="str">
        <f aca="false">IF(COUNTA($A300:$J300)=0,"",IF($F300=0,0,$H300/$F300))</f>
        <v/>
      </c>
      <c r="Y300" s="25" t="str">
        <f aca="false">IF(COUNTA($A300:$J300)=0,"",IF($C300=0,0,$L300/$C300))</f>
        <v/>
      </c>
      <c r="Z300" s="23" t="str">
        <f aca="false">IF(COUNTA($A300:$J300)=0,"",IF($G300=0,0,$C300/$G300))</f>
        <v/>
      </c>
      <c r="AA300" s="23" t="str">
        <f aca="false">IF(COUNTA($A300:$J300)=0,"",IF($G300=0,0,$T300/$G300))</f>
        <v/>
      </c>
      <c r="AB300" s="9" t="str">
        <f aca="false">IF(COUNTA($A300:$J300)=0,"",IF($B300="","Pick a product",IF($E300&gt;$D300,"Confirmed &gt; received",IF($F300&gt;$E300,"Dispatched &gt; confirmed",IF($G300+$H300&gt;$F300,"Delivered + returned &gt; dispatched","OK")))))</f>
        <v/>
      </c>
    </row>
    <row r="301" customFormat="false" ht="15" hidden="false" customHeight="false" outlineLevel="0" collapsed="false">
      <c r="A301" s="20"/>
      <c r="B301" s="14"/>
      <c r="C301" s="15"/>
      <c r="D301" s="21"/>
      <c r="E301" s="21"/>
      <c r="F301" s="21"/>
      <c r="G301" s="21"/>
      <c r="H301" s="21"/>
      <c r="I301" s="15"/>
      <c r="J301" s="15"/>
      <c r="K301" s="22" t="str">
        <f aca="false">IF(COUNTA($A301:$J301)=0,"",IF($I301&lt;&gt;"",$I301,IFERROR(INDEX(Settings!$B$14:$B$28,MATCH($B301,Settings!$A$14:$A$28,0)),0)))</f>
        <v/>
      </c>
      <c r="L301" s="23" t="str">
        <f aca="false">IF(COUNTA($A301:$J301)=0,"",$G301*($K301+IFERROR(INDEX(Settings!$C$14:$C$28,MATCH($B301,Settings!$A$14:$A$28,0)),0)))</f>
        <v/>
      </c>
      <c r="M301" s="23" t="str">
        <f aca="false">IF(COUNTA($A301:$J301)=0,"",($G301+$H301*Settings!$B$10)*IFERROR(INDEX(Settings!$D$14:$D$28,MATCH($B301,Settings!$A$14:$A$28,0)),0))</f>
        <v/>
      </c>
      <c r="N301" s="23" t="str">
        <f aca="false">IF(COUNTA($A301:$J301)=0,"",$F301*IFERROR(INDEX(Settings!$E$14:$E$28,MATCH($B301,Settings!$A$14:$A$28,0)),0))</f>
        <v/>
      </c>
      <c r="O301" s="23" t="str">
        <f aca="false">IF(COUNTA($A301:$J301)=0,"",$D301*Settings!$B$5)</f>
        <v/>
      </c>
      <c r="P301" s="23" t="str">
        <f aca="false">IF(COUNTA($A301:$J301)=0,"",$G301*Settings!$B$6+$H301*Settings!$B$7)</f>
        <v/>
      </c>
      <c r="Q301" s="23" t="str">
        <f aca="false">IF(COUNTA($A301:$J301)=0,"",$L301*Settings!$B$8)</f>
        <v/>
      </c>
      <c r="R301" s="23" t="str">
        <f aca="false">IF(COUNTA($A301:$J301)=0,"",($P301+$Q301)*Settings!$B$9)</f>
        <v/>
      </c>
      <c r="S301" s="23" t="str">
        <f aca="false">IF(COUNTA($A301:$J301)=0,"",$C301+$J301+SUM($M301:$R301))</f>
        <v/>
      </c>
      <c r="T301" s="23" t="str">
        <f aca="false">IF(COUNTA($A301:$J301)=0,"",$L301-$S301)</f>
        <v/>
      </c>
      <c r="U301" s="24" t="str">
        <f aca="false">IF(COUNTA($A301:$J301)=0,"",IF($L301=0,0,$T301/$L301))</f>
        <v/>
      </c>
      <c r="V301" s="24" t="str">
        <f aca="false">IF(COUNTA($A301:$J301)=0,"",IF($D301=0,0,$E301/$D301))</f>
        <v/>
      </c>
      <c r="W301" s="24" t="str">
        <f aca="false">IF(COUNTA($A301:$J301)=0,"",IF($F301=0,0,$G301/$F301))</f>
        <v/>
      </c>
      <c r="X301" s="24" t="str">
        <f aca="false">IF(COUNTA($A301:$J301)=0,"",IF($F301=0,0,$H301/$F301))</f>
        <v/>
      </c>
      <c r="Y301" s="25" t="str">
        <f aca="false">IF(COUNTA($A301:$J301)=0,"",IF($C301=0,0,$L301/$C301))</f>
        <v/>
      </c>
      <c r="Z301" s="23" t="str">
        <f aca="false">IF(COUNTA($A301:$J301)=0,"",IF($G301=0,0,$C301/$G301))</f>
        <v/>
      </c>
      <c r="AA301" s="23" t="str">
        <f aca="false">IF(COUNTA($A301:$J301)=0,"",IF($G301=0,0,$T301/$G301))</f>
        <v/>
      </c>
      <c r="AB301" s="9" t="str">
        <f aca="false">IF(COUNTA($A301:$J301)=0,"",IF($B301="","Pick a product",IF($E301&gt;$D301,"Confirmed &gt; received",IF($F301&gt;$E301,"Dispatched &gt; confirmed",IF($G301+$H301&gt;$F301,"Delivered + returned &gt; dispatched","OK")))))</f>
        <v/>
      </c>
    </row>
    <row r="302" customFormat="false" ht="15" hidden="false" customHeight="false" outlineLevel="0" collapsed="false">
      <c r="A302" s="20"/>
      <c r="B302" s="14"/>
      <c r="C302" s="15"/>
      <c r="D302" s="21"/>
      <c r="E302" s="21"/>
      <c r="F302" s="21"/>
      <c r="G302" s="21"/>
      <c r="H302" s="21"/>
      <c r="I302" s="15"/>
      <c r="J302" s="15"/>
      <c r="K302" s="22" t="str">
        <f aca="false">IF(COUNTA($A302:$J302)=0,"",IF($I302&lt;&gt;"",$I302,IFERROR(INDEX(Settings!$B$14:$B$28,MATCH($B302,Settings!$A$14:$A$28,0)),0)))</f>
        <v/>
      </c>
      <c r="L302" s="23" t="str">
        <f aca="false">IF(COUNTA($A302:$J302)=0,"",$G302*($K302+IFERROR(INDEX(Settings!$C$14:$C$28,MATCH($B302,Settings!$A$14:$A$28,0)),0)))</f>
        <v/>
      </c>
      <c r="M302" s="23" t="str">
        <f aca="false">IF(COUNTA($A302:$J302)=0,"",($G302+$H302*Settings!$B$10)*IFERROR(INDEX(Settings!$D$14:$D$28,MATCH($B302,Settings!$A$14:$A$28,0)),0))</f>
        <v/>
      </c>
      <c r="N302" s="23" t="str">
        <f aca="false">IF(COUNTA($A302:$J302)=0,"",$F302*IFERROR(INDEX(Settings!$E$14:$E$28,MATCH($B302,Settings!$A$14:$A$28,0)),0))</f>
        <v/>
      </c>
      <c r="O302" s="23" t="str">
        <f aca="false">IF(COUNTA($A302:$J302)=0,"",$D302*Settings!$B$5)</f>
        <v/>
      </c>
      <c r="P302" s="23" t="str">
        <f aca="false">IF(COUNTA($A302:$J302)=0,"",$G302*Settings!$B$6+$H302*Settings!$B$7)</f>
        <v/>
      </c>
      <c r="Q302" s="23" t="str">
        <f aca="false">IF(COUNTA($A302:$J302)=0,"",$L302*Settings!$B$8)</f>
        <v/>
      </c>
      <c r="R302" s="23" t="str">
        <f aca="false">IF(COUNTA($A302:$J302)=0,"",($P302+$Q302)*Settings!$B$9)</f>
        <v/>
      </c>
      <c r="S302" s="23" t="str">
        <f aca="false">IF(COUNTA($A302:$J302)=0,"",$C302+$J302+SUM($M302:$R302))</f>
        <v/>
      </c>
      <c r="T302" s="23" t="str">
        <f aca="false">IF(COUNTA($A302:$J302)=0,"",$L302-$S302)</f>
        <v/>
      </c>
      <c r="U302" s="24" t="str">
        <f aca="false">IF(COUNTA($A302:$J302)=0,"",IF($L302=0,0,$T302/$L302))</f>
        <v/>
      </c>
      <c r="V302" s="24" t="str">
        <f aca="false">IF(COUNTA($A302:$J302)=0,"",IF($D302=0,0,$E302/$D302))</f>
        <v/>
      </c>
      <c r="W302" s="24" t="str">
        <f aca="false">IF(COUNTA($A302:$J302)=0,"",IF($F302=0,0,$G302/$F302))</f>
        <v/>
      </c>
      <c r="X302" s="24" t="str">
        <f aca="false">IF(COUNTA($A302:$J302)=0,"",IF($F302=0,0,$H302/$F302))</f>
        <v/>
      </c>
      <c r="Y302" s="25" t="str">
        <f aca="false">IF(COUNTA($A302:$J302)=0,"",IF($C302=0,0,$L302/$C302))</f>
        <v/>
      </c>
      <c r="Z302" s="23" t="str">
        <f aca="false">IF(COUNTA($A302:$J302)=0,"",IF($G302=0,0,$C302/$G302))</f>
        <v/>
      </c>
      <c r="AA302" s="23" t="str">
        <f aca="false">IF(COUNTA($A302:$J302)=0,"",IF($G302=0,0,$T302/$G302))</f>
        <v/>
      </c>
      <c r="AB302" s="9" t="str">
        <f aca="false">IF(COUNTA($A302:$J302)=0,"",IF($B302="","Pick a product",IF($E302&gt;$D302,"Confirmed &gt; received",IF($F302&gt;$E302,"Dispatched &gt; confirmed",IF($G302+$H302&gt;$F302,"Delivered + returned &gt; dispatched","OK")))))</f>
        <v/>
      </c>
    </row>
    <row r="303" customFormat="false" ht="15" hidden="false" customHeight="false" outlineLevel="0" collapsed="false">
      <c r="A303" s="20"/>
      <c r="B303" s="14"/>
      <c r="C303" s="15"/>
      <c r="D303" s="21"/>
      <c r="E303" s="21"/>
      <c r="F303" s="21"/>
      <c r="G303" s="21"/>
      <c r="H303" s="21"/>
      <c r="I303" s="15"/>
      <c r="J303" s="15"/>
      <c r="K303" s="22" t="str">
        <f aca="false">IF(COUNTA($A303:$J303)=0,"",IF($I303&lt;&gt;"",$I303,IFERROR(INDEX(Settings!$B$14:$B$28,MATCH($B303,Settings!$A$14:$A$28,0)),0)))</f>
        <v/>
      </c>
      <c r="L303" s="23" t="str">
        <f aca="false">IF(COUNTA($A303:$J303)=0,"",$G303*($K303+IFERROR(INDEX(Settings!$C$14:$C$28,MATCH($B303,Settings!$A$14:$A$28,0)),0)))</f>
        <v/>
      </c>
      <c r="M303" s="23" t="str">
        <f aca="false">IF(COUNTA($A303:$J303)=0,"",($G303+$H303*Settings!$B$10)*IFERROR(INDEX(Settings!$D$14:$D$28,MATCH($B303,Settings!$A$14:$A$28,0)),0))</f>
        <v/>
      </c>
      <c r="N303" s="23" t="str">
        <f aca="false">IF(COUNTA($A303:$J303)=0,"",$F303*IFERROR(INDEX(Settings!$E$14:$E$28,MATCH($B303,Settings!$A$14:$A$28,0)),0))</f>
        <v/>
      </c>
      <c r="O303" s="23" t="str">
        <f aca="false">IF(COUNTA($A303:$J303)=0,"",$D303*Settings!$B$5)</f>
        <v/>
      </c>
      <c r="P303" s="23" t="str">
        <f aca="false">IF(COUNTA($A303:$J303)=0,"",$G303*Settings!$B$6+$H303*Settings!$B$7)</f>
        <v/>
      </c>
      <c r="Q303" s="23" t="str">
        <f aca="false">IF(COUNTA($A303:$J303)=0,"",$L303*Settings!$B$8)</f>
        <v/>
      </c>
      <c r="R303" s="23" t="str">
        <f aca="false">IF(COUNTA($A303:$J303)=0,"",($P303+$Q303)*Settings!$B$9)</f>
        <v/>
      </c>
      <c r="S303" s="23" t="str">
        <f aca="false">IF(COUNTA($A303:$J303)=0,"",$C303+$J303+SUM($M303:$R303))</f>
        <v/>
      </c>
      <c r="T303" s="23" t="str">
        <f aca="false">IF(COUNTA($A303:$J303)=0,"",$L303-$S303)</f>
        <v/>
      </c>
      <c r="U303" s="24" t="str">
        <f aca="false">IF(COUNTA($A303:$J303)=0,"",IF($L303=0,0,$T303/$L303))</f>
        <v/>
      </c>
      <c r="V303" s="24" t="str">
        <f aca="false">IF(COUNTA($A303:$J303)=0,"",IF($D303=0,0,$E303/$D303))</f>
        <v/>
      </c>
      <c r="W303" s="24" t="str">
        <f aca="false">IF(COUNTA($A303:$J303)=0,"",IF($F303=0,0,$G303/$F303))</f>
        <v/>
      </c>
      <c r="X303" s="24" t="str">
        <f aca="false">IF(COUNTA($A303:$J303)=0,"",IF($F303=0,0,$H303/$F303))</f>
        <v/>
      </c>
      <c r="Y303" s="25" t="str">
        <f aca="false">IF(COUNTA($A303:$J303)=0,"",IF($C303=0,0,$L303/$C303))</f>
        <v/>
      </c>
      <c r="Z303" s="23" t="str">
        <f aca="false">IF(COUNTA($A303:$J303)=0,"",IF($G303=0,0,$C303/$G303))</f>
        <v/>
      </c>
      <c r="AA303" s="23" t="str">
        <f aca="false">IF(COUNTA($A303:$J303)=0,"",IF($G303=0,0,$T303/$G303))</f>
        <v/>
      </c>
      <c r="AB303" s="9" t="str">
        <f aca="false">IF(COUNTA($A303:$J303)=0,"",IF($B303="","Pick a product",IF($E303&gt;$D303,"Confirmed &gt; received",IF($F303&gt;$E303,"Dispatched &gt; confirmed",IF($G303+$H303&gt;$F303,"Delivered + returned &gt; dispatched","OK")))))</f>
        <v/>
      </c>
    </row>
    <row r="304" customFormat="false" ht="15" hidden="false" customHeight="false" outlineLevel="0" collapsed="false">
      <c r="A304" s="20"/>
      <c r="B304" s="14"/>
      <c r="C304" s="15"/>
      <c r="D304" s="21"/>
      <c r="E304" s="21"/>
      <c r="F304" s="21"/>
      <c r="G304" s="21"/>
      <c r="H304" s="21"/>
      <c r="I304" s="15"/>
      <c r="J304" s="15"/>
      <c r="K304" s="22" t="str">
        <f aca="false">IF(COUNTA($A304:$J304)=0,"",IF($I304&lt;&gt;"",$I304,IFERROR(INDEX(Settings!$B$14:$B$28,MATCH($B304,Settings!$A$14:$A$28,0)),0)))</f>
        <v/>
      </c>
      <c r="L304" s="23" t="str">
        <f aca="false">IF(COUNTA($A304:$J304)=0,"",$G304*($K304+IFERROR(INDEX(Settings!$C$14:$C$28,MATCH($B304,Settings!$A$14:$A$28,0)),0)))</f>
        <v/>
      </c>
      <c r="M304" s="23" t="str">
        <f aca="false">IF(COUNTA($A304:$J304)=0,"",($G304+$H304*Settings!$B$10)*IFERROR(INDEX(Settings!$D$14:$D$28,MATCH($B304,Settings!$A$14:$A$28,0)),0))</f>
        <v/>
      </c>
      <c r="N304" s="23" t="str">
        <f aca="false">IF(COUNTA($A304:$J304)=0,"",$F304*IFERROR(INDEX(Settings!$E$14:$E$28,MATCH($B304,Settings!$A$14:$A$28,0)),0))</f>
        <v/>
      </c>
      <c r="O304" s="23" t="str">
        <f aca="false">IF(COUNTA($A304:$J304)=0,"",$D304*Settings!$B$5)</f>
        <v/>
      </c>
      <c r="P304" s="23" t="str">
        <f aca="false">IF(COUNTA($A304:$J304)=0,"",$G304*Settings!$B$6+$H304*Settings!$B$7)</f>
        <v/>
      </c>
      <c r="Q304" s="23" t="str">
        <f aca="false">IF(COUNTA($A304:$J304)=0,"",$L304*Settings!$B$8)</f>
        <v/>
      </c>
      <c r="R304" s="23" t="str">
        <f aca="false">IF(COUNTA($A304:$J304)=0,"",($P304+$Q304)*Settings!$B$9)</f>
        <v/>
      </c>
      <c r="S304" s="23" t="str">
        <f aca="false">IF(COUNTA($A304:$J304)=0,"",$C304+$J304+SUM($M304:$R304))</f>
        <v/>
      </c>
      <c r="T304" s="23" t="str">
        <f aca="false">IF(COUNTA($A304:$J304)=0,"",$L304-$S304)</f>
        <v/>
      </c>
      <c r="U304" s="24" t="str">
        <f aca="false">IF(COUNTA($A304:$J304)=0,"",IF($L304=0,0,$T304/$L304))</f>
        <v/>
      </c>
      <c r="V304" s="24" t="str">
        <f aca="false">IF(COUNTA($A304:$J304)=0,"",IF($D304=0,0,$E304/$D304))</f>
        <v/>
      </c>
      <c r="W304" s="24" t="str">
        <f aca="false">IF(COUNTA($A304:$J304)=0,"",IF($F304=0,0,$G304/$F304))</f>
        <v/>
      </c>
      <c r="X304" s="24" t="str">
        <f aca="false">IF(COUNTA($A304:$J304)=0,"",IF($F304=0,0,$H304/$F304))</f>
        <v/>
      </c>
      <c r="Y304" s="25" t="str">
        <f aca="false">IF(COUNTA($A304:$J304)=0,"",IF($C304=0,0,$L304/$C304))</f>
        <v/>
      </c>
      <c r="Z304" s="23" t="str">
        <f aca="false">IF(COUNTA($A304:$J304)=0,"",IF($G304=0,0,$C304/$G304))</f>
        <v/>
      </c>
      <c r="AA304" s="23" t="str">
        <f aca="false">IF(COUNTA($A304:$J304)=0,"",IF($G304=0,0,$T304/$G304))</f>
        <v/>
      </c>
      <c r="AB304" s="9" t="str">
        <f aca="false">IF(COUNTA($A304:$J304)=0,"",IF($B304="","Pick a product",IF($E304&gt;$D304,"Confirmed &gt; received",IF($F304&gt;$E304,"Dispatched &gt; confirmed",IF($G304+$H304&gt;$F304,"Delivered + returned &gt; dispatched","OK")))))</f>
        <v/>
      </c>
    </row>
    <row r="305" customFormat="false" ht="15" hidden="false" customHeight="false" outlineLevel="0" collapsed="false">
      <c r="A305" s="20"/>
      <c r="B305" s="14"/>
      <c r="C305" s="15"/>
      <c r="D305" s="21"/>
      <c r="E305" s="21"/>
      <c r="F305" s="21"/>
      <c r="G305" s="21"/>
      <c r="H305" s="21"/>
      <c r="I305" s="15"/>
      <c r="J305" s="15"/>
      <c r="K305" s="22" t="str">
        <f aca="false">IF(COUNTA($A305:$J305)=0,"",IF($I305&lt;&gt;"",$I305,IFERROR(INDEX(Settings!$B$14:$B$28,MATCH($B305,Settings!$A$14:$A$28,0)),0)))</f>
        <v/>
      </c>
      <c r="L305" s="23" t="str">
        <f aca="false">IF(COUNTA($A305:$J305)=0,"",$G305*($K305+IFERROR(INDEX(Settings!$C$14:$C$28,MATCH($B305,Settings!$A$14:$A$28,0)),0)))</f>
        <v/>
      </c>
      <c r="M305" s="23" t="str">
        <f aca="false">IF(COUNTA($A305:$J305)=0,"",($G305+$H305*Settings!$B$10)*IFERROR(INDEX(Settings!$D$14:$D$28,MATCH($B305,Settings!$A$14:$A$28,0)),0))</f>
        <v/>
      </c>
      <c r="N305" s="23" t="str">
        <f aca="false">IF(COUNTA($A305:$J305)=0,"",$F305*IFERROR(INDEX(Settings!$E$14:$E$28,MATCH($B305,Settings!$A$14:$A$28,0)),0))</f>
        <v/>
      </c>
      <c r="O305" s="23" t="str">
        <f aca="false">IF(COUNTA($A305:$J305)=0,"",$D305*Settings!$B$5)</f>
        <v/>
      </c>
      <c r="P305" s="23" t="str">
        <f aca="false">IF(COUNTA($A305:$J305)=0,"",$G305*Settings!$B$6+$H305*Settings!$B$7)</f>
        <v/>
      </c>
      <c r="Q305" s="23" t="str">
        <f aca="false">IF(COUNTA($A305:$J305)=0,"",$L305*Settings!$B$8)</f>
        <v/>
      </c>
      <c r="R305" s="23" t="str">
        <f aca="false">IF(COUNTA($A305:$J305)=0,"",($P305+$Q305)*Settings!$B$9)</f>
        <v/>
      </c>
      <c r="S305" s="23" t="str">
        <f aca="false">IF(COUNTA($A305:$J305)=0,"",$C305+$J305+SUM($M305:$R305))</f>
        <v/>
      </c>
      <c r="T305" s="23" t="str">
        <f aca="false">IF(COUNTA($A305:$J305)=0,"",$L305-$S305)</f>
        <v/>
      </c>
      <c r="U305" s="24" t="str">
        <f aca="false">IF(COUNTA($A305:$J305)=0,"",IF($L305=0,0,$T305/$L305))</f>
        <v/>
      </c>
      <c r="V305" s="24" t="str">
        <f aca="false">IF(COUNTA($A305:$J305)=0,"",IF($D305=0,0,$E305/$D305))</f>
        <v/>
      </c>
      <c r="W305" s="24" t="str">
        <f aca="false">IF(COUNTA($A305:$J305)=0,"",IF($F305=0,0,$G305/$F305))</f>
        <v/>
      </c>
      <c r="X305" s="24" t="str">
        <f aca="false">IF(COUNTA($A305:$J305)=0,"",IF($F305=0,0,$H305/$F305))</f>
        <v/>
      </c>
      <c r="Y305" s="25" t="str">
        <f aca="false">IF(COUNTA($A305:$J305)=0,"",IF($C305=0,0,$L305/$C305))</f>
        <v/>
      </c>
      <c r="Z305" s="23" t="str">
        <f aca="false">IF(COUNTA($A305:$J305)=0,"",IF($G305=0,0,$C305/$G305))</f>
        <v/>
      </c>
      <c r="AA305" s="23" t="str">
        <f aca="false">IF(COUNTA($A305:$J305)=0,"",IF($G305=0,0,$T305/$G305))</f>
        <v/>
      </c>
      <c r="AB305" s="9" t="str">
        <f aca="false">IF(COUNTA($A305:$J305)=0,"",IF($B305="","Pick a product",IF($E305&gt;$D305,"Confirmed &gt; received",IF($F305&gt;$E305,"Dispatched &gt; confirmed",IF($G305+$H305&gt;$F305,"Delivered + returned &gt; dispatched","OK")))))</f>
        <v/>
      </c>
    </row>
    <row r="306" customFormat="false" ht="15" hidden="false" customHeight="false" outlineLevel="0" collapsed="false">
      <c r="A306" s="20"/>
      <c r="B306" s="14"/>
      <c r="C306" s="15"/>
      <c r="D306" s="21"/>
      <c r="E306" s="21"/>
      <c r="F306" s="21"/>
      <c r="G306" s="21"/>
      <c r="H306" s="21"/>
      <c r="I306" s="15"/>
      <c r="J306" s="15"/>
      <c r="K306" s="22" t="str">
        <f aca="false">IF(COUNTA($A306:$J306)=0,"",IF($I306&lt;&gt;"",$I306,IFERROR(INDEX(Settings!$B$14:$B$28,MATCH($B306,Settings!$A$14:$A$28,0)),0)))</f>
        <v/>
      </c>
      <c r="L306" s="23" t="str">
        <f aca="false">IF(COUNTA($A306:$J306)=0,"",$G306*($K306+IFERROR(INDEX(Settings!$C$14:$C$28,MATCH($B306,Settings!$A$14:$A$28,0)),0)))</f>
        <v/>
      </c>
      <c r="M306" s="23" t="str">
        <f aca="false">IF(COUNTA($A306:$J306)=0,"",($G306+$H306*Settings!$B$10)*IFERROR(INDEX(Settings!$D$14:$D$28,MATCH($B306,Settings!$A$14:$A$28,0)),0))</f>
        <v/>
      </c>
      <c r="N306" s="23" t="str">
        <f aca="false">IF(COUNTA($A306:$J306)=0,"",$F306*IFERROR(INDEX(Settings!$E$14:$E$28,MATCH($B306,Settings!$A$14:$A$28,0)),0))</f>
        <v/>
      </c>
      <c r="O306" s="23" t="str">
        <f aca="false">IF(COUNTA($A306:$J306)=0,"",$D306*Settings!$B$5)</f>
        <v/>
      </c>
      <c r="P306" s="23" t="str">
        <f aca="false">IF(COUNTA($A306:$J306)=0,"",$G306*Settings!$B$6+$H306*Settings!$B$7)</f>
        <v/>
      </c>
      <c r="Q306" s="23" t="str">
        <f aca="false">IF(COUNTA($A306:$J306)=0,"",$L306*Settings!$B$8)</f>
        <v/>
      </c>
      <c r="R306" s="23" t="str">
        <f aca="false">IF(COUNTA($A306:$J306)=0,"",($P306+$Q306)*Settings!$B$9)</f>
        <v/>
      </c>
      <c r="S306" s="23" t="str">
        <f aca="false">IF(COUNTA($A306:$J306)=0,"",$C306+$J306+SUM($M306:$R306))</f>
        <v/>
      </c>
      <c r="T306" s="23" t="str">
        <f aca="false">IF(COUNTA($A306:$J306)=0,"",$L306-$S306)</f>
        <v/>
      </c>
      <c r="U306" s="24" t="str">
        <f aca="false">IF(COUNTA($A306:$J306)=0,"",IF($L306=0,0,$T306/$L306))</f>
        <v/>
      </c>
      <c r="V306" s="24" t="str">
        <f aca="false">IF(COUNTA($A306:$J306)=0,"",IF($D306=0,0,$E306/$D306))</f>
        <v/>
      </c>
      <c r="W306" s="24" t="str">
        <f aca="false">IF(COUNTA($A306:$J306)=0,"",IF($F306=0,0,$G306/$F306))</f>
        <v/>
      </c>
      <c r="X306" s="24" t="str">
        <f aca="false">IF(COUNTA($A306:$J306)=0,"",IF($F306=0,0,$H306/$F306))</f>
        <v/>
      </c>
      <c r="Y306" s="25" t="str">
        <f aca="false">IF(COUNTA($A306:$J306)=0,"",IF($C306=0,0,$L306/$C306))</f>
        <v/>
      </c>
      <c r="Z306" s="23" t="str">
        <f aca="false">IF(COUNTA($A306:$J306)=0,"",IF($G306=0,0,$C306/$G306))</f>
        <v/>
      </c>
      <c r="AA306" s="23" t="str">
        <f aca="false">IF(COUNTA($A306:$J306)=0,"",IF($G306=0,0,$T306/$G306))</f>
        <v/>
      </c>
      <c r="AB306" s="9" t="str">
        <f aca="false">IF(COUNTA($A306:$J306)=0,"",IF($B306="","Pick a product",IF($E306&gt;$D306,"Confirmed &gt; received",IF($F306&gt;$E306,"Dispatched &gt; confirmed",IF($G306+$H306&gt;$F306,"Delivered + returned &gt; dispatched","OK")))))</f>
        <v/>
      </c>
    </row>
    <row r="307" customFormat="false" ht="15" hidden="false" customHeight="false" outlineLevel="0" collapsed="false">
      <c r="A307" s="20"/>
      <c r="B307" s="14"/>
      <c r="C307" s="15"/>
      <c r="D307" s="21"/>
      <c r="E307" s="21"/>
      <c r="F307" s="21"/>
      <c r="G307" s="21"/>
      <c r="H307" s="21"/>
      <c r="I307" s="15"/>
      <c r="J307" s="15"/>
      <c r="K307" s="22" t="str">
        <f aca="false">IF(COUNTA($A307:$J307)=0,"",IF($I307&lt;&gt;"",$I307,IFERROR(INDEX(Settings!$B$14:$B$28,MATCH($B307,Settings!$A$14:$A$28,0)),0)))</f>
        <v/>
      </c>
      <c r="L307" s="23" t="str">
        <f aca="false">IF(COUNTA($A307:$J307)=0,"",$G307*($K307+IFERROR(INDEX(Settings!$C$14:$C$28,MATCH($B307,Settings!$A$14:$A$28,0)),0)))</f>
        <v/>
      </c>
      <c r="M307" s="23" t="str">
        <f aca="false">IF(COUNTA($A307:$J307)=0,"",($G307+$H307*Settings!$B$10)*IFERROR(INDEX(Settings!$D$14:$D$28,MATCH($B307,Settings!$A$14:$A$28,0)),0))</f>
        <v/>
      </c>
      <c r="N307" s="23" t="str">
        <f aca="false">IF(COUNTA($A307:$J307)=0,"",$F307*IFERROR(INDEX(Settings!$E$14:$E$28,MATCH($B307,Settings!$A$14:$A$28,0)),0))</f>
        <v/>
      </c>
      <c r="O307" s="23" t="str">
        <f aca="false">IF(COUNTA($A307:$J307)=0,"",$D307*Settings!$B$5)</f>
        <v/>
      </c>
      <c r="P307" s="23" t="str">
        <f aca="false">IF(COUNTA($A307:$J307)=0,"",$G307*Settings!$B$6+$H307*Settings!$B$7)</f>
        <v/>
      </c>
      <c r="Q307" s="23" t="str">
        <f aca="false">IF(COUNTA($A307:$J307)=0,"",$L307*Settings!$B$8)</f>
        <v/>
      </c>
      <c r="R307" s="23" t="str">
        <f aca="false">IF(COUNTA($A307:$J307)=0,"",($P307+$Q307)*Settings!$B$9)</f>
        <v/>
      </c>
      <c r="S307" s="23" t="str">
        <f aca="false">IF(COUNTA($A307:$J307)=0,"",$C307+$J307+SUM($M307:$R307))</f>
        <v/>
      </c>
      <c r="T307" s="23" t="str">
        <f aca="false">IF(COUNTA($A307:$J307)=0,"",$L307-$S307)</f>
        <v/>
      </c>
      <c r="U307" s="24" t="str">
        <f aca="false">IF(COUNTA($A307:$J307)=0,"",IF($L307=0,0,$T307/$L307))</f>
        <v/>
      </c>
      <c r="V307" s="24" t="str">
        <f aca="false">IF(COUNTA($A307:$J307)=0,"",IF($D307=0,0,$E307/$D307))</f>
        <v/>
      </c>
      <c r="W307" s="24" t="str">
        <f aca="false">IF(COUNTA($A307:$J307)=0,"",IF($F307=0,0,$G307/$F307))</f>
        <v/>
      </c>
      <c r="X307" s="24" t="str">
        <f aca="false">IF(COUNTA($A307:$J307)=0,"",IF($F307=0,0,$H307/$F307))</f>
        <v/>
      </c>
      <c r="Y307" s="25" t="str">
        <f aca="false">IF(COUNTA($A307:$J307)=0,"",IF($C307=0,0,$L307/$C307))</f>
        <v/>
      </c>
      <c r="Z307" s="23" t="str">
        <f aca="false">IF(COUNTA($A307:$J307)=0,"",IF($G307=0,0,$C307/$G307))</f>
        <v/>
      </c>
      <c r="AA307" s="23" t="str">
        <f aca="false">IF(COUNTA($A307:$J307)=0,"",IF($G307=0,0,$T307/$G307))</f>
        <v/>
      </c>
      <c r="AB307" s="9" t="str">
        <f aca="false">IF(COUNTA($A307:$J307)=0,"",IF($B307="","Pick a product",IF($E307&gt;$D307,"Confirmed &gt; received",IF($F307&gt;$E307,"Dispatched &gt; confirmed",IF($G307+$H307&gt;$F307,"Delivered + returned &gt; dispatched","OK")))))</f>
        <v/>
      </c>
    </row>
    <row r="308" customFormat="false" ht="15" hidden="false" customHeight="false" outlineLevel="0" collapsed="false">
      <c r="A308" s="20"/>
      <c r="B308" s="14"/>
      <c r="C308" s="15"/>
      <c r="D308" s="21"/>
      <c r="E308" s="21"/>
      <c r="F308" s="21"/>
      <c r="G308" s="21"/>
      <c r="H308" s="21"/>
      <c r="I308" s="15"/>
      <c r="J308" s="15"/>
      <c r="K308" s="22" t="str">
        <f aca="false">IF(COUNTA($A308:$J308)=0,"",IF($I308&lt;&gt;"",$I308,IFERROR(INDEX(Settings!$B$14:$B$28,MATCH($B308,Settings!$A$14:$A$28,0)),0)))</f>
        <v/>
      </c>
      <c r="L308" s="23" t="str">
        <f aca="false">IF(COUNTA($A308:$J308)=0,"",$G308*($K308+IFERROR(INDEX(Settings!$C$14:$C$28,MATCH($B308,Settings!$A$14:$A$28,0)),0)))</f>
        <v/>
      </c>
      <c r="M308" s="23" t="str">
        <f aca="false">IF(COUNTA($A308:$J308)=0,"",($G308+$H308*Settings!$B$10)*IFERROR(INDEX(Settings!$D$14:$D$28,MATCH($B308,Settings!$A$14:$A$28,0)),0))</f>
        <v/>
      </c>
      <c r="N308" s="23" t="str">
        <f aca="false">IF(COUNTA($A308:$J308)=0,"",$F308*IFERROR(INDEX(Settings!$E$14:$E$28,MATCH($B308,Settings!$A$14:$A$28,0)),0))</f>
        <v/>
      </c>
      <c r="O308" s="23" t="str">
        <f aca="false">IF(COUNTA($A308:$J308)=0,"",$D308*Settings!$B$5)</f>
        <v/>
      </c>
      <c r="P308" s="23" t="str">
        <f aca="false">IF(COUNTA($A308:$J308)=0,"",$G308*Settings!$B$6+$H308*Settings!$B$7)</f>
        <v/>
      </c>
      <c r="Q308" s="23" t="str">
        <f aca="false">IF(COUNTA($A308:$J308)=0,"",$L308*Settings!$B$8)</f>
        <v/>
      </c>
      <c r="R308" s="23" t="str">
        <f aca="false">IF(COUNTA($A308:$J308)=0,"",($P308+$Q308)*Settings!$B$9)</f>
        <v/>
      </c>
      <c r="S308" s="23" t="str">
        <f aca="false">IF(COUNTA($A308:$J308)=0,"",$C308+$J308+SUM($M308:$R308))</f>
        <v/>
      </c>
      <c r="T308" s="23" t="str">
        <f aca="false">IF(COUNTA($A308:$J308)=0,"",$L308-$S308)</f>
        <v/>
      </c>
      <c r="U308" s="24" t="str">
        <f aca="false">IF(COUNTA($A308:$J308)=0,"",IF($L308=0,0,$T308/$L308))</f>
        <v/>
      </c>
      <c r="V308" s="24" t="str">
        <f aca="false">IF(COUNTA($A308:$J308)=0,"",IF($D308=0,0,$E308/$D308))</f>
        <v/>
      </c>
      <c r="W308" s="24" t="str">
        <f aca="false">IF(COUNTA($A308:$J308)=0,"",IF($F308=0,0,$G308/$F308))</f>
        <v/>
      </c>
      <c r="X308" s="24" t="str">
        <f aca="false">IF(COUNTA($A308:$J308)=0,"",IF($F308=0,0,$H308/$F308))</f>
        <v/>
      </c>
      <c r="Y308" s="25" t="str">
        <f aca="false">IF(COUNTA($A308:$J308)=0,"",IF($C308=0,0,$L308/$C308))</f>
        <v/>
      </c>
      <c r="Z308" s="23" t="str">
        <f aca="false">IF(COUNTA($A308:$J308)=0,"",IF($G308=0,0,$C308/$G308))</f>
        <v/>
      </c>
      <c r="AA308" s="23" t="str">
        <f aca="false">IF(COUNTA($A308:$J308)=0,"",IF($G308=0,0,$T308/$G308))</f>
        <v/>
      </c>
      <c r="AB308" s="9" t="str">
        <f aca="false">IF(COUNTA($A308:$J308)=0,"",IF($B308="","Pick a product",IF($E308&gt;$D308,"Confirmed &gt; received",IF($F308&gt;$E308,"Dispatched &gt; confirmed",IF($G308+$H308&gt;$F308,"Delivered + returned &gt; dispatched","OK")))))</f>
        <v/>
      </c>
    </row>
    <row r="309" customFormat="false" ht="15" hidden="false" customHeight="false" outlineLevel="0" collapsed="false">
      <c r="A309" s="20"/>
      <c r="B309" s="14"/>
      <c r="C309" s="15"/>
      <c r="D309" s="21"/>
      <c r="E309" s="21"/>
      <c r="F309" s="21"/>
      <c r="G309" s="21"/>
      <c r="H309" s="21"/>
      <c r="I309" s="15"/>
      <c r="J309" s="15"/>
      <c r="K309" s="22" t="str">
        <f aca="false">IF(COUNTA($A309:$J309)=0,"",IF($I309&lt;&gt;"",$I309,IFERROR(INDEX(Settings!$B$14:$B$28,MATCH($B309,Settings!$A$14:$A$28,0)),0)))</f>
        <v/>
      </c>
      <c r="L309" s="23" t="str">
        <f aca="false">IF(COUNTA($A309:$J309)=0,"",$G309*($K309+IFERROR(INDEX(Settings!$C$14:$C$28,MATCH($B309,Settings!$A$14:$A$28,0)),0)))</f>
        <v/>
      </c>
      <c r="M309" s="23" t="str">
        <f aca="false">IF(COUNTA($A309:$J309)=0,"",($G309+$H309*Settings!$B$10)*IFERROR(INDEX(Settings!$D$14:$D$28,MATCH($B309,Settings!$A$14:$A$28,0)),0))</f>
        <v/>
      </c>
      <c r="N309" s="23" t="str">
        <f aca="false">IF(COUNTA($A309:$J309)=0,"",$F309*IFERROR(INDEX(Settings!$E$14:$E$28,MATCH($B309,Settings!$A$14:$A$28,0)),0))</f>
        <v/>
      </c>
      <c r="O309" s="23" t="str">
        <f aca="false">IF(COUNTA($A309:$J309)=0,"",$D309*Settings!$B$5)</f>
        <v/>
      </c>
      <c r="P309" s="23" t="str">
        <f aca="false">IF(COUNTA($A309:$J309)=0,"",$G309*Settings!$B$6+$H309*Settings!$B$7)</f>
        <v/>
      </c>
      <c r="Q309" s="23" t="str">
        <f aca="false">IF(COUNTA($A309:$J309)=0,"",$L309*Settings!$B$8)</f>
        <v/>
      </c>
      <c r="R309" s="23" t="str">
        <f aca="false">IF(COUNTA($A309:$J309)=0,"",($P309+$Q309)*Settings!$B$9)</f>
        <v/>
      </c>
      <c r="S309" s="23" t="str">
        <f aca="false">IF(COUNTA($A309:$J309)=0,"",$C309+$J309+SUM($M309:$R309))</f>
        <v/>
      </c>
      <c r="T309" s="23" t="str">
        <f aca="false">IF(COUNTA($A309:$J309)=0,"",$L309-$S309)</f>
        <v/>
      </c>
      <c r="U309" s="24" t="str">
        <f aca="false">IF(COUNTA($A309:$J309)=0,"",IF($L309=0,0,$T309/$L309))</f>
        <v/>
      </c>
      <c r="V309" s="24" t="str">
        <f aca="false">IF(COUNTA($A309:$J309)=0,"",IF($D309=0,0,$E309/$D309))</f>
        <v/>
      </c>
      <c r="W309" s="24" t="str">
        <f aca="false">IF(COUNTA($A309:$J309)=0,"",IF($F309=0,0,$G309/$F309))</f>
        <v/>
      </c>
      <c r="X309" s="24" t="str">
        <f aca="false">IF(COUNTA($A309:$J309)=0,"",IF($F309=0,0,$H309/$F309))</f>
        <v/>
      </c>
      <c r="Y309" s="25" t="str">
        <f aca="false">IF(COUNTA($A309:$J309)=0,"",IF($C309=0,0,$L309/$C309))</f>
        <v/>
      </c>
      <c r="Z309" s="23" t="str">
        <f aca="false">IF(COUNTA($A309:$J309)=0,"",IF($G309=0,0,$C309/$G309))</f>
        <v/>
      </c>
      <c r="AA309" s="23" t="str">
        <f aca="false">IF(COUNTA($A309:$J309)=0,"",IF($G309=0,0,$T309/$G309))</f>
        <v/>
      </c>
      <c r="AB309" s="9" t="str">
        <f aca="false">IF(COUNTA($A309:$J309)=0,"",IF($B309="","Pick a product",IF($E309&gt;$D309,"Confirmed &gt; received",IF($F309&gt;$E309,"Dispatched &gt; confirmed",IF($G309+$H309&gt;$F309,"Delivered + returned &gt; dispatched","OK")))))</f>
        <v/>
      </c>
    </row>
    <row r="310" customFormat="false" ht="15" hidden="false" customHeight="false" outlineLevel="0" collapsed="false">
      <c r="A310" s="20"/>
      <c r="B310" s="14"/>
      <c r="C310" s="15"/>
      <c r="D310" s="21"/>
      <c r="E310" s="21"/>
      <c r="F310" s="21"/>
      <c r="G310" s="21"/>
      <c r="H310" s="21"/>
      <c r="I310" s="15"/>
      <c r="J310" s="15"/>
      <c r="K310" s="22" t="str">
        <f aca="false">IF(COUNTA($A310:$J310)=0,"",IF($I310&lt;&gt;"",$I310,IFERROR(INDEX(Settings!$B$14:$B$28,MATCH($B310,Settings!$A$14:$A$28,0)),0)))</f>
        <v/>
      </c>
      <c r="L310" s="23" t="str">
        <f aca="false">IF(COUNTA($A310:$J310)=0,"",$G310*($K310+IFERROR(INDEX(Settings!$C$14:$C$28,MATCH($B310,Settings!$A$14:$A$28,0)),0)))</f>
        <v/>
      </c>
      <c r="M310" s="23" t="str">
        <f aca="false">IF(COUNTA($A310:$J310)=0,"",($G310+$H310*Settings!$B$10)*IFERROR(INDEX(Settings!$D$14:$D$28,MATCH($B310,Settings!$A$14:$A$28,0)),0))</f>
        <v/>
      </c>
      <c r="N310" s="23" t="str">
        <f aca="false">IF(COUNTA($A310:$J310)=0,"",$F310*IFERROR(INDEX(Settings!$E$14:$E$28,MATCH($B310,Settings!$A$14:$A$28,0)),0))</f>
        <v/>
      </c>
      <c r="O310" s="23" t="str">
        <f aca="false">IF(COUNTA($A310:$J310)=0,"",$D310*Settings!$B$5)</f>
        <v/>
      </c>
      <c r="P310" s="23" t="str">
        <f aca="false">IF(COUNTA($A310:$J310)=0,"",$G310*Settings!$B$6+$H310*Settings!$B$7)</f>
        <v/>
      </c>
      <c r="Q310" s="23" t="str">
        <f aca="false">IF(COUNTA($A310:$J310)=0,"",$L310*Settings!$B$8)</f>
        <v/>
      </c>
      <c r="R310" s="23" t="str">
        <f aca="false">IF(COUNTA($A310:$J310)=0,"",($P310+$Q310)*Settings!$B$9)</f>
        <v/>
      </c>
      <c r="S310" s="23" t="str">
        <f aca="false">IF(COUNTA($A310:$J310)=0,"",$C310+$J310+SUM($M310:$R310))</f>
        <v/>
      </c>
      <c r="T310" s="23" t="str">
        <f aca="false">IF(COUNTA($A310:$J310)=0,"",$L310-$S310)</f>
        <v/>
      </c>
      <c r="U310" s="24" t="str">
        <f aca="false">IF(COUNTA($A310:$J310)=0,"",IF($L310=0,0,$T310/$L310))</f>
        <v/>
      </c>
      <c r="V310" s="24" t="str">
        <f aca="false">IF(COUNTA($A310:$J310)=0,"",IF($D310=0,0,$E310/$D310))</f>
        <v/>
      </c>
      <c r="W310" s="24" t="str">
        <f aca="false">IF(COUNTA($A310:$J310)=0,"",IF($F310=0,0,$G310/$F310))</f>
        <v/>
      </c>
      <c r="X310" s="24" t="str">
        <f aca="false">IF(COUNTA($A310:$J310)=0,"",IF($F310=0,0,$H310/$F310))</f>
        <v/>
      </c>
      <c r="Y310" s="25" t="str">
        <f aca="false">IF(COUNTA($A310:$J310)=0,"",IF($C310=0,0,$L310/$C310))</f>
        <v/>
      </c>
      <c r="Z310" s="23" t="str">
        <f aca="false">IF(COUNTA($A310:$J310)=0,"",IF($G310=0,0,$C310/$G310))</f>
        <v/>
      </c>
      <c r="AA310" s="23" t="str">
        <f aca="false">IF(COUNTA($A310:$J310)=0,"",IF($G310=0,0,$T310/$G310))</f>
        <v/>
      </c>
      <c r="AB310" s="9" t="str">
        <f aca="false">IF(COUNTA($A310:$J310)=0,"",IF($B310="","Pick a product",IF($E310&gt;$D310,"Confirmed &gt; received",IF($F310&gt;$E310,"Dispatched &gt; confirmed",IF($G310+$H310&gt;$F310,"Delivered + returned &gt; dispatched","OK")))))</f>
        <v/>
      </c>
    </row>
    <row r="311" customFormat="false" ht="15" hidden="false" customHeight="false" outlineLevel="0" collapsed="false">
      <c r="A311" s="20"/>
      <c r="B311" s="14"/>
      <c r="C311" s="15"/>
      <c r="D311" s="21"/>
      <c r="E311" s="21"/>
      <c r="F311" s="21"/>
      <c r="G311" s="21"/>
      <c r="H311" s="21"/>
      <c r="I311" s="15"/>
      <c r="J311" s="15"/>
      <c r="K311" s="22" t="str">
        <f aca="false">IF(COUNTA($A311:$J311)=0,"",IF($I311&lt;&gt;"",$I311,IFERROR(INDEX(Settings!$B$14:$B$28,MATCH($B311,Settings!$A$14:$A$28,0)),0)))</f>
        <v/>
      </c>
      <c r="L311" s="23" t="str">
        <f aca="false">IF(COUNTA($A311:$J311)=0,"",$G311*($K311+IFERROR(INDEX(Settings!$C$14:$C$28,MATCH($B311,Settings!$A$14:$A$28,0)),0)))</f>
        <v/>
      </c>
      <c r="M311" s="23" t="str">
        <f aca="false">IF(COUNTA($A311:$J311)=0,"",($G311+$H311*Settings!$B$10)*IFERROR(INDEX(Settings!$D$14:$D$28,MATCH($B311,Settings!$A$14:$A$28,0)),0))</f>
        <v/>
      </c>
      <c r="N311" s="23" t="str">
        <f aca="false">IF(COUNTA($A311:$J311)=0,"",$F311*IFERROR(INDEX(Settings!$E$14:$E$28,MATCH($B311,Settings!$A$14:$A$28,0)),0))</f>
        <v/>
      </c>
      <c r="O311" s="23" t="str">
        <f aca="false">IF(COUNTA($A311:$J311)=0,"",$D311*Settings!$B$5)</f>
        <v/>
      </c>
      <c r="P311" s="23" t="str">
        <f aca="false">IF(COUNTA($A311:$J311)=0,"",$G311*Settings!$B$6+$H311*Settings!$B$7)</f>
        <v/>
      </c>
      <c r="Q311" s="23" t="str">
        <f aca="false">IF(COUNTA($A311:$J311)=0,"",$L311*Settings!$B$8)</f>
        <v/>
      </c>
      <c r="R311" s="23" t="str">
        <f aca="false">IF(COUNTA($A311:$J311)=0,"",($P311+$Q311)*Settings!$B$9)</f>
        <v/>
      </c>
      <c r="S311" s="23" t="str">
        <f aca="false">IF(COUNTA($A311:$J311)=0,"",$C311+$J311+SUM($M311:$R311))</f>
        <v/>
      </c>
      <c r="T311" s="23" t="str">
        <f aca="false">IF(COUNTA($A311:$J311)=0,"",$L311-$S311)</f>
        <v/>
      </c>
      <c r="U311" s="24" t="str">
        <f aca="false">IF(COUNTA($A311:$J311)=0,"",IF($L311=0,0,$T311/$L311))</f>
        <v/>
      </c>
      <c r="V311" s="24" t="str">
        <f aca="false">IF(COUNTA($A311:$J311)=0,"",IF($D311=0,0,$E311/$D311))</f>
        <v/>
      </c>
      <c r="W311" s="24" t="str">
        <f aca="false">IF(COUNTA($A311:$J311)=0,"",IF($F311=0,0,$G311/$F311))</f>
        <v/>
      </c>
      <c r="X311" s="24" t="str">
        <f aca="false">IF(COUNTA($A311:$J311)=0,"",IF($F311=0,0,$H311/$F311))</f>
        <v/>
      </c>
      <c r="Y311" s="25" t="str">
        <f aca="false">IF(COUNTA($A311:$J311)=0,"",IF($C311=0,0,$L311/$C311))</f>
        <v/>
      </c>
      <c r="Z311" s="23" t="str">
        <f aca="false">IF(COUNTA($A311:$J311)=0,"",IF($G311=0,0,$C311/$G311))</f>
        <v/>
      </c>
      <c r="AA311" s="23" t="str">
        <f aca="false">IF(COUNTA($A311:$J311)=0,"",IF($G311=0,0,$T311/$G311))</f>
        <v/>
      </c>
      <c r="AB311" s="9" t="str">
        <f aca="false">IF(COUNTA($A311:$J311)=0,"",IF($B311="","Pick a product",IF($E311&gt;$D311,"Confirmed &gt; received",IF($F311&gt;$E311,"Dispatched &gt; confirmed",IF($G311+$H311&gt;$F311,"Delivered + returned &gt; dispatched","OK")))))</f>
        <v/>
      </c>
    </row>
    <row r="312" customFormat="false" ht="15" hidden="false" customHeight="false" outlineLevel="0" collapsed="false">
      <c r="A312" s="20"/>
      <c r="B312" s="14"/>
      <c r="C312" s="15"/>
      <c r="D312" s="21"/>
      <c r="E312" s="21"/>
      <c r="F312" s="21"/>
      <c r="G312" s="21"/>
      <c r="H312" s="21"/>
      <c r="I312" s="15"/>
      <c r="J312" s="15"/>
      <c r="K312" s="22" t="str">
        <f aca="false">IF(COUNTA($A312:$J312)=0,"",IF($I312&lt;&gt;"",$I312,IFERROR(INDEX(Settings!$B$14:$B$28,MATCH($B312,Settings!$A$14:$A$28,0)),0)))</f>
        <v/>
      </c>
      <c r="L312" s="23" t="str">
        <f aca="false">IF(COUNTA($A312:$J312)=0,"",$G312*($K312+IFERROR(INDEX(Settings!$C$14:$C$28,MATCH($B312,Settings!$A$14:$A$28,0)),0)))</f>
        <v/>
      </c>
      <c r="M312" s="23" t="str">
        <f aca="false">IF(COUNTA($A312:$J312)=0,"",($G312+$H312*Settings!$B$10)*IFERROR(INDEX(Settings!$D$14:$D$28,MATCH($B312,Settings!$A$14:$A$28,0)),0))</f>
        <v/>
      </c>
      <c r="N312" s="23" t="str">
        <f aca="false">IF(COUNTA($A312:$J312)=0,"",$F312*IFERROR(INDEX(Settings!$E$14:$E$28,MATCH($B312,Settings!$A$14:$A$28,0)),0))</f>
        <v/>
      </c>
      <c r="O312" s="23" t="str">
        <f aca="false">IF(COUNTA($A312:$J312)=0,"",$D312*Settings!$B$5)</f>
        <v/>
      </c>
      <c r="P312" s="23" t="str">
        <f aca="false">IF(COUNTA($A312:$J312)=0,"",$G312*Settings!$B$6+$H312*Settings!$B$7)</f>
        <v/>
      </c>
      <c r="Q312" s="23" t="str">
        <f aca="false">IF(COUNTA($A312:$J312)=0,"",$L312*Settings!$B$8)</f>
        <v/>
      </c>
      <c r="R312" s="23" t="str">
        <f aca="false">IF(COUNTA($A312:$J312)=0,"",($P312+$Q312)*Settings!$B$9)</f>
        <v/>
      </c>
      <c r="S312" s="23" t="str">
        <f aca="false">IF(COUNTA($A312:$J312)=0,"",$C312+$J312+SUM($M312:$R312))</f>
        <v/>
      </c>
      <c r="T312" s="23" t="str">
        <f aca="false">IF(COUNTA($A312:$J312)=0,"",$L312-$S312)</f>
        <v/>
      </c>
      <c r="U312" s="24" t="str">
        <f aca="false">IF(COUNTA($A312:$J312)=0,"",IF($L312=0,0,$T312/$L312))</f>
        <v/>
      </c>
      <c r="V312" s="24" t="str">
        <f aca="false">IF(COUNTA($A312:$J312)=0,"",IF($D312=0,0,$E312/$D312))</f>
        <v/>
      </c>
      <c r="W312" s="24" t="str">
        <f aca="false">IF(COUNTA($A312:$J312)=0,"",IF($F312=0,0,$G312/$F312))</f>
        <v/>
      </c>
      <c r="X312" s="24" t="str">
        <f aca="false">IF(COUNTA($A312:$J312)=0,"",IF($F312=0,0,$H312/$F312))</f>
        <v/>
      </c>
      <c r="Y312" s="25" t="str">
        <f aca="false">IF(COUNTA($A312:$J312)=0,"",IF($C312=0,0,$L312/$C312))</f>
        <v/>
      </c>
      <c r="Z312" s="23" t="str">
        <f aca="false">IF(COUNTA($A312:$J312)=0,"",IF($G312=0,0,$C312/$G312))</f>
        <v/>
      </c>
      <c r="AA312" s="23" t="str">
        <f aca="false">IF(COUNTA($A312:$J312)=0,"",IF($G312=0,0,$T312/$G312))</f>
        <v/>
      </c>
      <c r="AB312" s="9" t="str">
        <f aca="false">IF(COUNTA($A312:$J312)=0,"",IF($B312="","Pick a product",IF($E312&gt;$D312,"Confirmed &gt; received",IF($F312&gt;$E312,"Dispatched &gt; confirmed",IF($G312+$H312&gt;$F312,"Delivered + returned &gt; dispatched","OK")))))</f>
        <v/>
      </c>
    </row>
    <row r="313" customFormat="false" ht="15" hidden="false" customHeight="false" outlineLevel="0" collapsed="false">
      <c r="A313" s="20"/>
      <c r="B313" s="14"/>
      <c r="C313" s="15"/>
      <c r="D313" s="21"/>
      <c r="E313" s="21"/>
      <c r="F313" s="21"/>
      <c r="G313" s="21"/>
      <c r="H313" s="21"/>
      <c r="I313" s="15"/>
      <c r="J313" s="15"/>
      <c r="K313" s="22" t="str">
        <f aca="false">IF(COUNTA($A313:$J313)=0,"",IF($I313&lt;&gt;"",$I313,IFERROR(INDEX(Settings!$B$14:$B$28,MATCH($B313,Settings!$A$14:$A$28,0)),0)))</f>
        <v/>
      </c>
      <c r="L313" s="23" t="str">
        <f aca="false">IF(COUNTA($A313:$J313)=0,"",$G313*($K313+IFERROR(INDEX(Settings!$C$14:$C$28,MATCH($B313,Settings!$A$14:$A$28,0)),0)))</f>
        <v/>
      </c>
      <c r="M313" s="23" t="str">
        <f aca="false">IF(COUNTA($A313:$J313)=0,"",($G313+$H313*Settings!$B$10)*IFERROR(INDEX(Settings!$D$14:$D$28,MATCH($B313,Settings!$A$14:$A$28,0)),0))</f>
        <v/>
      </c>
      <c r="N313" s="23" t="str">
        <f aca="false">IF(COUNTA($A313:$J313)=0,"",$F313*IFERROR(INDEX(Settings!$E$14:$E$28,MATCH($B313,Settings!$A$14:$A$28,0)),0))</f>
        <v/>
      </c>
      <c r="O313" s="23" t="str">
        <f aca="false">IF(COUNTA($A313:$J313)=0,"",$D313*Settings!$B$5)</f>
        <v/>
      </c>
      <c r="P313" s="23" t="str">
        <f aca="false">IF(COUNTA($A313:$J313)=0,"",$G313*Settings!$B$6+$H313*Settings!$B$7)</f>
        <v/>
      </c>
      <c r="Q313" s="23" t="str">
        <f aca="false">IF(COUNTA($A313:$J313)=0,"",$L313*Settings!$B$8)</f>
        <v/>
      </c>
      <c r="R313" s="23" t="str">
        <f aca="false">IF(COUNTA($A313:$J313)=0,"",($P313+$Q313)*Settings!$B$9)</f>
        <v/>
      </c>
      <c r="S313" s="23" t="str">
        <f aca="false">IF(COUNTA($A313:$J313)=0,"",$C313+$J313+SUM($M313:$R313))</f>
        <v/>
      </c>
      <c r="T313" s="23" t="str">
        <f aca="false">IF(COUNTA($A313:$J313)=0,"",$L313-$S313)</f>
        <v/>
      </c>
      <c r="U313" s="24" t="str">
        <f aca="false">IF(COUNTA($A313:$J313)=0,"",IF($L313=0,0,$T313/$L313))</f>
        <v/>
      </c>
      <c r="V313" s="24" t="str">
        <f aca="false">IF(COUNTA($A313:$J313)=0,"",IF($D313=0,0,$E313/$D313))</f>
        <v/>
      </c>
      <c r="W313" s="24" t="str">
        <f aca="false">IF(COUNTA($A313:$J313)=0,"",IF($F313=0,0,$G313/$F313))</f>
        <v/>
      </c>
      <c r="X313" s="24" t="str">
        <f aca="false">IF(COUNTA($A313:$J313)=0,"",IF($F313=0,0,$H313/$F313))</f>
        <v/>
      </c>
      <c r="Y313" s="25" t="str">
        <f aca="false">IF(COUNTA($A313:$J313)=0,"",IF($C313=0,0,$L313/$C313))</f>
        <v/>
      </c>
      <c r="Z313" s="23" t="str">
        <f aca="false">IF(COUNTA($A313:$J313)=0,"",IF($G313=0,0,$C313/$G313))</f>
        <v/>
      </c>
      <c r="AA313" s="23" t="str">
        <f aca="false">IF(COUNTA($A313:$J313)=0,"",IF($G313=0,0,$T313/$G313))</f>
        <v/>
      </c>
      <c r="AB313" s="9" t="str">
        <f aca="false">IF(COUNTA($A313:$J313)=0,"",IF($B313="","Pick a product",IF($E313&gt;$D313,"Confirmed &gt; received",IF($F313&gt;$E313,"Dispatched &gt; confirmed",IF($G313+$H313&gt;$F313,"Delivered + returned &gt; dispatched","OK")))))</f>
        <v/>
      </c>
    </row>
    <row r="314" customFormat="false" ht="15" hidden="false" customHeight="false" outlineLevel="0" collapsed="false">
      <c r="A314" s="20"/>
      <c r="B314" s="14"/>
      <c r="C314" s="15"/>
      <c r="D314" s="21"/>
      <c r="E314" s="21"/>
      <c r="F314" s="21"/>
      <c r="G314" s="21"/>
      <c r="H314" s="21"/>
      <c r="I314" s="15"/>
      <c r="J314" s="15"/>
      <c r="K314" s="22" t="str">
        <f aca="false">IF(COUNTA($A314:$J314)=0,"",IF($I314&lt;&gt;"",$I314,IFERROR(INDEX(Settings!$B$14:$B$28,MATCH($B314,Settings!$A$14:$A$28,0)),0)))</f>
        <v/>
      </c>
      <c r="L314" s="23" t="str">
        <f aca="false">IF(COUNTA($A314:$J314)=0,"",$G314*($K314+IFERROR(INDEX(Settings!$C$14:$C$28,MATCH($B314,Settings!$A$14:$A$28,0)),0)))</f>
        <v/>
      </c>
      <c r="M314" s="23" t="str">
        <f aca="false">IF(COUNTA($A314:$J314)=0,"",($G314+$H314*Settings!$B$10)*IFERROR(INDEX(Settings!$D$14:$D$28,MATCH($B314,Settings!$A$14:$A$28,0)),0))</f>
        <v/>
      </c>
      <c r="N314" s="23" t="str">
        <f aca="false">IF(COUNTA($A314:$J314)=0,"",$F314*IFERROR(INDEX(Settings!$E$14:$E$28,MATCH($B314,Settings!$A$14:$A$28,0)),0))</f>
        <v/>
      </c>
      <c r="O314" s="23" t="str">
        <f aca="false">IF(COUNTA($A314:$J314)=0,"",$D314*Settings!$B$5)</f>
        <v/>
      </c>
      <c r="P314" s="23" t="str">
        <f aca="false">IF(COUNTA($A314:$J314)=0,"",$G314*Settings!$B$6+$H314*Settings!$B$7)</f>
        <v/>
      </c>
      <c r="Q314" s="23" t="str">
        <f aca="false">IF(COUNTA($A314:$J314)=0,"",$L314*Settings!$B$8)</f>
        <v/>
      </c>
      <c r="R314" s="23" t="str">
        <f aca="false">IF(COUNTA($A314:$J314)=0,"",($P314+$Q314)*Settings!$B$9)</f>
        <v/>
      </c>
      <c r="S314" s="23" t="str">
        <f aca="false">IF(COUNTA($A314:$J314)=0,"",$C314+$J314+SUM($M314:$R314))</f>
        <v/>
      </c>
      <c r="T314" s="23" t="str">
        <f aca="false">IF(COUNTA($A314:$J314)=0,"",$L314-$S314)</f>
        <v/>
      </c>
      <c r="U314" s="24" t="str">
        <f aca="false">IF(COUNTA($A314:$J314)=0,"",IF($L314=0,0,$T314/$L314))</f>
        <v/>
      </c>
      <c r="V314" s="24" t="str">
        <f aca="false">IF(COUNTA($A314:$J314)=0,"",IF($D314=0,0,$E314/$D314))</f>
        <v/>
      </c>
      <c r="W314" s="24" t="str">
        <f aca="false">IF(COUNTA($A314:$J314)=0,"",IF($F314=0,0,$G314/$F314))</f>
        <v/>
      </c>
      <c r="X314" s="24" t="str">
        <f aca="false">IF(COUNTA($A314:$J314)=0,"",IF($F314=0,0,$H314/$F314))</f>
        <v/>
      </c>
      <c r="Y314" s="25" t="str">
        <f aca="false">IF(COUNTA($A314:$J314)=0,"",IF($C314=0,0,$L314/$C314))</f>
        <v/>
      </c>
      <c r="Z314" s="23" t="str">
        <f aca="false">IF(COUNTA($A314:$J314)=0,"",IF($G314=0,0,$C314/$G314))</f>
        <v/>
      </c>
      <c r="AA314" s="23" t="str">
        <f aca="false">IF(COUNTA($A314:$J314)=0,"",IF($G314=0,0,$T314/$G314))</f>
        <v/>
      </c>
      <c r="AB314" s="9" t="str">
        <f aca="false">IF(COUNTA($A314:$J314)=0,"",IF($B314="","Pick a product",IF($E314&gt;$D314,"Confirmed &gt; received",IF($F314&gt;$E314,"Dispatched &gt; confirmed",IF($G314+$H314&gt;$F314,"Delivered + returned &gt; dispatched","OK")))))</f>
        <v/>
      </c>
    </row>
    <row r="315" customFormat="false" ht="15" hidden="false" customHeight="false" outlineLevel="0" collapsed="false">
      <c r="A315" s="20"/>
      <c r="B315" s="14"/>
      <c r="C315" s="15"/>
      <c r="D315" s="21"/>
      <c r="E315" s="21"/>
      <c r="F315" s="21"/>
      <c r="G315" s="21"/>
      <c r="H315" s="21"/>
      <c r="I315" s="15"/>
      <c r="J315" s="15"/>
      <c r="K315" s="22" t="str">
        <f aca="false">IF(COUNTA($A315:$J315)=0,"",IF($I315&lt;&gt;"",$I315,IFERROR(INDEX(Settings!$B$14:$B$28,MATCH($B315,Settings!$A$14:$A$28,0)),0)))</f>
        <v/>
      </c>
      <c r="L315" s="23" t="str">
        <f aca="false">IF(COUNTA($A315:$J315)=0,"",$G315*($K315+IFERROR(INDEX(Settings!$C$14:$C$28,MATCH($B315,Settings!$A$14:$A$28,0)),0)))</f>
        <v/>
      </c>
      <c r="M315" s="23" t="str">
        <f aca="false">IF(COUNTA($A315:$J315)=0,"",($G315+$H315*Settings!$B$10)*IFERROR(INDEX(Settings!$D$14:$D$28,MATCH($B315,Settings!$A$14:$A$28,0)),0))</f>
        <v/>
      </c>
      <c r="N315" s="23" t="str">
        <f aca="false">IF(COUNTA($A315:$J315)=0,"",$F315*IFERROR(INDEX(Settings!$E$14:$E$28,MATCH($B315,Settings!$A$14:$A$28,0)),0))</f>
        <v/>
      </c>
      <c r="O315" s="23" t="str">
        <f aca="false">IF(COUNTA($A315:$J315)=0,"",$D315*Settings!$B$5)</f>
        <v/>
      </c>
      <c r="P315" s="23" t="str">
        <f aca="false">IF(COUNTA($A315:$J315)=0,"",$G315*Settings!$B$6+$H315*Settings!$B$7)</f>
        <v/>
      </c>
      <c r="Q315" s="23" t="str">
        <f aca="false">IF(COUNTA($A315:$J315)=0,"",$L315*Settings!$B$8)</f>
        <v/>
      </c>
      <c r="R315" s="23" t="str">
        <f aca="false">IF(COUNTA($A315:$J315)=0,"",($P315+$Q315)*Settings!$B$9)</f>
        <v/>
      </c>
      <c r="S315" s="23" t="str">
        <f aca="false">IF(COUNTA($A315:$J315)=0,"",$C315+$J315+SUM($M315:$R315))</f>
        <v/>
      </c>
      <c r="T315" s="23" t="str">
        <f aca="false">IF(COUNTA($A315:$J315)=0,"",$L315-$S315)</f>
        <v/>
      </c>
      <c r="U315" s="24" t="str">
        <f aca="false">IF(COUNTA($A315:$J315)=0,"",IF($L315=0,0,$T315/$L315))</f>
        <v/>
      </c>
      <c r="V315" s="24" t="str">
        <f aca="false">IF(COUNTA($A315:$J315)=0,"",IF($D315=0,0,$E315/$D315))</f>
        <v/>
      </c>
      <c r="W315" s="24" t="str">
        <f aca="false">IF(COUNTA($A315:$J315)=0,"",IF($F315=0,0,$G315/$F315))</f>
        <v/>
      </c>
      <c r="X315" s="24" t="str">
        <f aca="false">IF(COUNTA($A315:$J315)=0,"",IF($F315=0,0,$H315/$F315))</f>
        <v/>
      </c>
      <c r="Y315" s="25" t="str">
        <f aca="false">IF(COUNTA($A315:$J315)=0,"",IF($C315=0,0,$L315/$C315))</f>
        <v/>
      </c>
      <c r="Z315" s="23" t="str">
        <f aca="false">IF(COUNTA($A315:$J315)=0,"",IF($G315=0,0,$C315/$G315))</f>
        <v/>
      </c>
      <c r="AA315" s="23" t="str">
        <f aca="false">IF(COUNTA($A315:$J315)=0,"",IF($G315=0,0,$T315/$G315))</f>
        <v/>
      </c>
      <c r="AB315" s="9" t="str">
        <f aca="false">IF(COUNTA($A315:$J315)=0,"",IF($B315="","Pick a product",IF($E315&gt;$D315,"Confirmed &gt; received",IF($F315&gt;$E315,"Dispatched &gt; confirmed",IF($G315+$H315&gt;$F315,"Delivered + returned &gt; dispatched","OK")))))</f>
        <v/>
      </c>
    </row>
    <row r="316" customFormat="false" ht="15" hidden="false" customHeight="false" outlineLevel="0" collapsed="false">
      <c r="A316" s="20"/>
      <c r="B316" s="14"/>
      <c r="C316" s="15"/>
      <c r="D316" s="21"/>
      <c r="E316" s="21"/>
      <c r="F316" s="21"/>
      <c r="G316" s="21"/>
      <c r="H316" s="21"/>
      <c r="I316" s="15"/>
      <c r="J316" s="15"/>
      <c r="K316" s="22" t="str">
        <f aca="false">IF(COUNTA($A316:$J316)=0,"",IF($I316&lt;&gt;"",$I316,IFERROR(INDEX(Settings!$B$14:$B$28,MATCH($B316,Settings!$A$14:$A$28,0)),0)))</f>
        <v/>
      </c>
      <c r="L316" s="23" t="str">
        <f aca="false">IF(COUNTA($A316:$J316)=0,"",$G316*($K316+IFERROR(INDEX(Settings!$C$14:$C$28,MATCH($B316,Settings!$A$14:$A$28,0)),0)))</f>
        <v/>
      </c>
      <c r="M316" s="23" t="str">
        <f aca="false">IF(COUNTA($A316:$J316)=0,"",($G316+$H316*Settings!$B$10)*IFERROR(INDEX(Settings!$D$14:$D$28,MATCH($B316,Settings!$A$14:$A$28,0)),0))</f>
        <v/>
      </c>
      <c r="N316" s="23" t="str">
        <f aca="false">IF(COUNTA($A316:$J316)=0,"",$F316*IFERROR(INDEX(Settings!$E$14:$E$28,MATCH($B316,Settings!$A$14:$A$28,0)),0))</f>
        <v/>
      </c>
      <c r="O316" s="23" t="str">
        <f aca="false">IF(COUNTA($A316:$J316)=0,"",$D316*Settings!$B$5)</f>
        <v/>
      </c>
      <c r="P316" s="23" t="str">
        <f aca="false">IF(COUNTA($A316:$J316)=0,"",$G316*Settings!$B$6+$H316*Settings!$B$7)</f>
        <v/>
      </c>
      <c r="Q316" s="23" t="str">
        <f aca="false">IF(COUNTA($A316:$J316)=0,"",$L316*Settings!$B$8)</f>
        <v/>
      </c>
      <c r="R316" s="23" t="str">
        <f aca="false">IF(COUNTA($A316:$J316)=0,"",($P316+$Q316)*Settings!$B$9)</f>
        <v/>
      </c>
      <c r="S316" s="23" t="str">
        <f aca="false">IF(COUNTA($A316:$J316)=0,"",$C316+$J316+SUM($M316:$R316))</f>
        <v/>
      </c>
      <c r="T316" s="23" t="str">
        <f aca="false">IF(COUNTA($A316:$J316)=0,"",$L316-$S316)</f>
        <v/>
      </c>
      <c r="U316" s="24" t="str">
        <f aca="false">IF(COUNTA($A316:$J316)=0,"",IF($L316=0,0,$T316/$L316))</f>
        <v/>
      </c>
      <c r="V316" s="24" t="str">
        <f aca="false">IF(COUNTA($A316:$J316)=0,"",IF($D316=0,0,$E316/$D316))</f>
        <v/>
      </c>
      <c r="W316" s="24" t="str">
        <f aca="false">IF(COUNTA($A316:$J316)=0,"",IF($F316=0,0,$G316/$F316))</f>
        <v/>
      </c>
      <c r="X316" s="24" t="str">
        <f aca="false">IF(COUNTA($A316:$J316)=0,"",IF($F316=0,0,$H316/$F316))</f>
        <v/>
      </c>
      <c r="Y316" s="25" t="str">
        <f aca="false">IF(COUNTA($A316:$J316)=0,"",IF($C316=0,0,$L316/$C316))</f>
        <v/>
      </c>
      <c r="Z316" s="23" t="str">
        <f aca="false">IF(COUNTA($A316:$J316)=0,"",IF($G316=0,0,$C316/$G316))</f>
        <v/>
      </c>
      <c r="AA316" s="23" t="str">
        <f aca="false">IF(COUNTA($A316:$J316)=0,"",IF($G316=0,0,$T316/$G316))</f>
        <v/>
      </c>
      <c r="AB316" s="9" t="str">
        <f aca="false">IF(COUNTA($A316:$J316)=0,"",IF($B316="","Pick a product",IF($E316&gt;$D316,"Confirmed &gt; received",IF($F316&gt;$E316,"Dispatched &gt; confirmed",IF($G316+$H316&gt;$F316,"Delivered + returned &gt; dispatched","OK")))))</f>
        <v/>
      </c>
    </row>
    <row r="317" customFormat="false" ht="15" hidden="false" customHeight="false" outlineLevel="0" collapsed="false">
      <c r="A317" s="20"/>
      <c r="B317" s="14"/>
      <c r="C317" s="15"/>
      <c r="D317" s="21"/>
      <c r="E317" s="21"/>
      <c r="F317" s="21"/>
      <c r="G317" s="21"/>
      <c r="H317" s="21"/>
      <c r="I317" s="15"/>
      <c r="J317" s="15"/>
      <c r="K317" s="22" t="str">
        <f aca="false">IF(COUNTA($A317:$J317)=0,"",IF($I317&lt;&gt;"",$I317,IFERROR(INDEX(Settings!$B$14:$B$28,MATCH($B317,Settings!$A$14:$A$28,0)),0)))</f>
        <v/>
      </c>
      <c r="L317" s="23" t="str">
        <f aca="false">IF(COUNTA($A317:$J317)=0,"",$G317*($K317+IFERROR(INDEX(Settings!$C$14:$C$28,MATCH($B317,Settings!$A$14:$A$28,0)),0)))</f>
        <v/>
      </c>
      <c r="M317" s="23" t="str">
        <f aca="false">IF(COUNTA($A317:$J317)=0,"",($G317+$H317*Settings!$B$10)*IFERROR(INDEX(Settings!$D$14:$D$28,MATCH($B317,Settings!$A$14:$A$28,0)),0))</f>
        <v/>
      </c>
      <c r="N317" s="23" t="str">
        <f aca="false">IF(COUNTA($A317:$J317)=0,"",$F317*IFERROR(INDEX(Settings!$E$14:$E$28,MATCH($B317,Settings!$A$14:$A$28,0)),0))</f>
        <v/>
      </c>
      <c r="O317" s="23" t="str">
        <f aca="false">IF(COUNTA($A317:$J317)=0,"",$D317*Settings!$B$5)</f>
        <v/>
      </c>
      <c r="P317" s="23" t="str">
        <f aca="false">IF(COUNTA($A317:$J317)=0,"",$G317*Settings!$B$6+$H317*Settings!$B$7)</f>
        <v/>
      </c>
      <c r="Q317" s="23" t="str">
        <f aca="false">IF(COUNTA($A317:$J317)=0,"",$L317*Settings!$B$8)</f>
        <v/>
      </c>
      <c r="R317" s="23" t="str">
        <f aca="false">IF(COUNTA($A317:$J317)=0,"",($P317+$Q317)*Settings!$B$9)</f>
        <v/>
      </c>
      <c r="S317" s="23" t="str">
        <f aca="false">IF(COUNTA($A317:$J317)=0,"",$C317+$J317+SUM($M317:$R317))</f>
        <v/>
      </c>
      <c r="T317" s="23" t="str">
        <f aca="false">IF(COUNTA($A317:$J317)=0,"",$L317-$S317)</f>
        <v/>
      </c>
      <c r="U317" s="24" t="str">
        <f aca="false">IF(COUNTA($A317:$J317)=0,"",IF($L317=0,0,$T317/$L317))</f>
        <v/>
      </c>
      <c r="V317" s="24" t="str">
        <f aca="false">IF(COUNTA($A317:$J317)=0,"",IF($D317=0,0,$E317/$D317))</f>
        <v/>
      </c>
      <c r="W317" s="24" t="str">
        <f aca="false">IF(COUNTA($A317:$J317)=0,"",IF($F317=0,0,$G317/$F317))</f>
        <v/>
      </c>
      <c r="X317" s="24" t="str">
        <f aca="false">IF(COUNTA($A317:$J317)=0,"",IF($F317=0,0,$H317/$F317))</f>
        <v/>
      </c>
      <c r="Y317" s="25" t="str">
        <f aca="false">IF(COUNTA($A317:$J317)=0,"",IF($C317=0,0,$L317/$C317))</f>
        <v/>
      </c>
      <c r="Z317" s="23" t="str">
        <f aca="false">IF(COUNTA($A317:$J317)=0,"",IF($G317=0,0,$C317/$G317))</f>
        <v/>
      </c>
      <c r="AA317" s="23" t="str">
        <f aca="false">IF(COUNTA($A317:$J317)=0,"",IF($G317=0,0,$T317/$G317))</f>
        <v/>
      </c>
      <c r="AB317" s="9" t="str">
        <f aca="false">IF(COUNTA($A317:$J317)=0,"",IF($B317="","Pick a product",IF($E317&gt;$D317,"Confirmed &gt; received",IF($F317&gt;$E317,"Dispatched &gt; confirmed",IF($G317+$H317&gt;$F317,"Delivered + returned &gt; dispatched","OK")))))</f>
        <v/>
      </c>
    </row>
    <row r="318" customFormat="false" ht="15" hidden="false" customHeight="false" outlineLevel="0" collapsed="false">
      <c r="A318" s="20"/>
      <c r="B318" s="14"/>
      <c r="C318" s="15"/>
      <c r="D318" s="21"/>
      <c r="E318" s="21"/>
      <c r="F318" s="21"/>
      <c r="G318" s="21"/>
      <c r="H318" s="21"/>
      <c r="I318" s="15"/>
      <c r="J318" s="15"/>
      <c r="K318" s="22" t="str">
        <f aca="false">IF(COUNTA($A318:$J318)=0,"",IF($I318&lt;&gt;"",$I318,IFERROR(INDEX(Settings!$B$14:$B$28,MATCH($B318,Settings!$A$14:$A$28,0)),0)))</f>
        <v/>
      </c>
      <c r="L318" s="23" t="str">
        <f aca="false">IF(COUNTA($A318:$J318)=0,"",$G318*($K318+IFERROR(INDEX(Settings!$C$14:$C$28,MATCH($B318,Settings!$A$14:$A$28,0)),0)))</f>
        <v/>
      </c>
      <c r="M318" s="23" t="str">
        <f aca="false">IF(COUNTA($A318:$J318)=0,"",($G318+$H318*Settings!$B$10)*IFERROR(INDEX(Settings!$D$14:$D$28,MATCH($B318,Settings!$A$14:$A$28,0)),0))</f>
        <v/>
      </c>
      <c r="N318" s="23" t="str">
        <f aca="false">IF(COUNTA($A318:$J318)=0,"",$F318*IFERROR(INDEX(Settings!$E$14:$E$28,MATCH($B318,Settings!$A$14:$A$28,0)),0))</f>
        <v/>
      </c>
      <c r="O318" s="23" t="str">
        <f aca="false">IF(COUNTA($A318:$J318)=0,"",$D318*Settings!$B$5)</f>
        <v/>
      </c>
      <c r="P318" s="23" t="str">
        <f aca="false">IF(COUNTA($A318:$J318)=0,"",$G318*Settings!$B$6+$H318*Settings!$B$7)</f>
        <v/>
      </c>
      <c r="Q318" s="23" t="str">
        <f aca="false">IF(COUNTA($A318:$J318)=0,"",$L318*Settings!$B$8)</f>
        <v/>
      </c>
      <c r="R318" s="23" t="str">
        <f aca="false">IF(COUNTA($A318:$J318)=0,"",($P318+$Q318)*Settings!$B$9)</f>
        <v/>
      </c>
      <c r="S318" s="23" t="str">
        <f aca="false">IF(COUNTA($A318:$J318)=0,"",$C318+$J318+SUM($M318:$R318))</f>
        <v/>
      </c>
      <c r="T318" s="23" t="str">
        <f aca="false">IF(COUNTA($A318:$J318)=0,"",$L318-$S318)</f>
        <v/>
      </c>
      <c r="U318" s="24" t="str">
        <f aca="false">IF(COUNTA($A318:$J318)=0,"",IF($L318=0,0,$T318/$L318))</f>
        <v/>
      </c>
      <c r="V318" s="24" t="str">
        <f aca="false">IF(COUNTA($A318:$J318)=0,"",IF($D318=0,0,$E318/$D318))</f>
        <v/>
      </c>
      <c r="W318" s="24" t="str">
        <f aca="false">IF(COUNTA($A318:$J318)=0,"",IF($F318=0,0,$G318/$F318))</f>
        <v/>
      </c>
      <c r="X318" s="24" t="str">
        <f aca="false">IF(COUNTA($A318:$J318)=0,"",IF($F318=0,0,$H318/$F318))</f>
        <v/>
      </c>
      <c r="Y318" s="25" t="str">
        <f aca="false">IF(COUNTA($A318:$J318)=0,"",IF($C318=0,0,$L318/$C318))</f>
        <v/>
      </c>
      <c r="Z318" s="23" t="str">
        <f aca="false">IF(COUNTA($A318:$J318)=0,"",IF($G318=0,0,$C318/$G318))</f>
        <v/>
      </c>
      <c r="AA318" s="23" t="str">
        <f aca="false">IF(COUNTA($A318:$J318)=0,"",IF($G318=0,0,$T318/$G318))</f>
        <v/>
      </c>
      <c r="AB318" s="9" t="str">
        <f aca="false">IF(COUNTA($A318:$J318)=0,"",IF($B318="","Pick a product",IF($E318&gt;$D318,"Confirmed &gt; received",IF($F318&gt;$E318,"Dispatched &gt; confirmed",IF($G318+$H318&gt;$F318,"Delivered + returned &gt; dispatched","OK")))))</f>
        <v/>
      </c>
    </row>
    <row r="319" customFormat="false" ht="15" hidden="false" customHeight="false" outlineLevel="0" collapsed="false">
      <c r="A319" s="20"/>
      <c r="B319" s="14"/>
      <c r="C319" s="15"/>
      <c r="D319" s="21"/>
      <c r="E319" s="21"/>
      <c r="F319" s="21"/>
      <c r="G319" s="21"/>
      <c r="H319" s="21"/>
      <c r="I319" s="15"/>
      <c r="J319" s="15"/>
      <c r="K319" s="22" t="str">
        <f aca="false">IF(COUNTA($A319:$J319)=0,"",IF($I319&lt;&gt;"",$I319,IFERROR(INDEX(Settings!$B$14:$B$28,MATCH($B319,Settings!$A$14:$A$28,0)),0)))</f>
        <v/>
      </c>
      <c r="L319" s="23" t="str">
        <f aca="false">IF(COUNTA($A319:$J319)=0,"",$G319*($K319+IFERROR(INDEX(Settings!$C$14:$C$28,MATCH($B319,Settings!$A$14:$A$28,0)),0)))</f>
        <v/>
      </c>
      <c r="M319" s="23" t="str">
        <f aca="false">IF(COUNTA($A319:$J319)=0,"",($G319+$H319*Settings!$B$10)*IFERROR(INDEX(Settings!$D$14:$D$28,MATCH($B319,Settings!$A$14:$A$28,0)),0))</f>
        <v/>
      </c>
      <c r="N319" s="23" t="str">
        <f aca="false">IF(COUNTA($A319:$J319)=0,"",$F319*IFERROR(INDEX(Settings!$E$14:$E$28,MATCH($B319,Settings!$A$14:$A$28,0)),0))</f>
        <v/>
      </c>
      <c r="O319" s="23" t="str">
        <f aca="false">IF(COUNTA($A319:$J319)=0,"",$D319*Settings!$B$5)</f>
        <v/>
      </c>
      <c r="P319" s="23" t="str">
        <f aca="false">IF(COUNTA($A319:$J319)=0,"",$G319*Settings!$B$6+$H319*Settings!$B$7)</f>
        <v/>
      </c>
      <c r="Q319" s="23" t="str">
        <f aca="false">IF(COUNTA($A319:$J319)=0,"",$L319*Settings!$B$8)</f>
        <v/>
      </c>
      <c r="R319" s="23" t="str">
        <f aca="false">IF(COUNTA($A319:$J319)=0,"",($P319+$Q319)*Settings!$B$9)</f>
        <v/>
      </c>
      <c r="S319" s="23" t="str">
        <f aca="false">IF(COUNTA($A319:$J319)=0,"",$C319+$J319+SUM($M319:$R319))</f>
        <v/>
      </c>
      <c r="T319" s="23" t="str">
        <f aca="false">IF(COUNTA($A319:$J319)=0,"",$L319-$S319)</f>
        <v/>
      </c>
      <c r="U319" s="24" t="str">
        <f aca="false">IF(COUNTA($A319:$J319)=0,"",IF($L319=0,0,$T319/$L319))</f>
        <v/>
      </c>
      <c r="V319" s="24" t="str">
        <f aca="false">IF(COUNTA($A319:$J319)=0,"",IF($D319=0,0,$E319/$D319))</f>
        <v/>
      </c>
      <c r="W319" s="24" t="str">
        <f aca="false">IF(COUNTA($A319:$J319)=0,"",IF($F319=0,0,$G319/$F319))</f>
        <v/>
      </c>
      <c r="X319" s="24" t="str">
        <f aca="false">IF(COUNTA($A319:$J319)=0,"",IF($F319=0,0,$H319/$F319))</f>
        <v/>
      </c>
      <c r="Y319" s="25" t="str">
        <f aca="false">IF(COUNTA($A319:$J319)=0,"",IF($C319=0,0,$L319/$C319))</f>
        <v/>
      </c>
      <c r="Z319" s="23" t="str">
        <f aca="false">IF(COUNTA($A319:$J319)=0,"",IF($G319=0,0,$C319/$G319))</f>
        <v/>
      </c>
      <c r="AA319" s="23" t="str">
        <f aca="false">IF(COUNTA($A319:$J319)=0,"",IF($G319=0,0,$T319/$G319))</f>
        <v/>
      </c>
      <c r="AB319" s="9" t="str">
        <f aca="false">IF(COUNTA($A319:$J319)=0,"",IF($B319="","Pick a product",IF($E319&gt;$D319,"Confirmed &gt; received",IF($F319&gt;$E319,"Dispatched &gt; confirmed",IF($G319+$H319&gt;$F319,"Delivered + returned &gt; dispatched","OK")))))</f>
        <v/>
      </c>
    </row>
    <row r="320" customFormat="false" ht="15" hidden="false" customHeight="false" outlineLevel="0" collapsed="false">
      <c r="A320" s="20"/>
      <c r="B320" s="14"/>
      <c r="C320" s="15"/>
      <c r="D320" s="21"/>
      <c r="E320" s="21"/>
      <c r="F320" s="21"/>
      <c r="G320" s="21"/>
      <c r="H320" s="21"/>
      <c r="I320" s="15"/>
      <c r="J320" s="15"/>
      <c r="K320" s="22" t="str">
        <f aca="false">IF(COUNTA($A320:$J320)=0,"",IF($I320&lt;&gt;"",$I320,IFERROR(INDEX(Settings!$B$14:$B$28,MATCH($B320,Settings!$A$14:$A$28,0)),0)))</f>
        <v/>
      </c>
      <c r="L320" s="23" t="str">
        <f aca="false">IF(COUNTA($A320:$J320)=0,"",$G320*($K320+IFERROR(INDEX(Settings!$C$14:$C$28,MATCH($B320,Settings!$A$14:$A$28,0)),0)))</f>
        <v/>
      </c>
      <c r="M320" s="23" t="str">
        <f aca="false">IF(COUNTA($A320:$J320)=0,"",($G320+$H320*Settings!$B$10)*IFERROR(INDEX(Settings!$D$14:$D$28,MATCH($B320,Settings!$A$14:$A$28,0)),0))</f>
        <v/>
      </c>
      <c r="N320" s="23" t="str">
        <f aca="false">IF(COUNTA($A320:$J320)=0,"",$F320*IFERROR(INDEX(Settings!$E$14:$E$28,MATCH($B320,Settings!$A$14:$A$28,0)),0))</f>
        <v/>
      </c>
      <c r="O320" s="23" t="str">
        <f aca="false">IF(COUNTA($A320:$J320)=0,"",$D320*Settings!$B$5)</f>
        <v/>
      </c>
      <c r="P320" s="23" t="str">
        <f aca="false">IF(COUNTA($A320:$J320)=0,"",$G320*Settings!$B$6+$H320*Settings!$B$7)</f>
        <v/>
      </c>
      <c r="Q320" s="23" t="str">
        <f aca="false">IF(COUNTA($A320:$J320)=0,"",$L320*Settings!$B$8)</f>
        <v/>
      </c>
      <c r="R320" s="23" t="str">
        <f aca="false">IF(COUNTA($A320:$J320)=0,"",($P320+$Q320)*Settings!$B$9)</f>
        <v/>
      </c>
      <c r="S320" s="23" t="str">
        <f aca="false">IF(COUNTA($A320:$J320)=0,"",$C320+$J320+SUM($M320:$R320))</f>
        <v/>
      </c>
      <c r="T320" s="23" t="str">
        <f aca="false">IF(COUNTA($A320:$J320)=0,"",$L320-$S320)</f>
        <v/>
      </c>
      <c r="U320" s="24" t="str">
        <f aca="false">IF(COUNTA($A320:$J320)=0,"",IF($L320=0,0,$T320/$L320))</f>
        <v/>
      </c>
      <c r="V320" s="24" t="str">
        <f aca="false">IF(COUNTA($A320:$J320)=0,"",IF($D320=0,0,$E320/$D320))</f>
        <v/>
      </c>
      <c r="W320" s="24" t="str">
        <f aca="false">IF(COUNTA($A320:$J320)=0,"",IF($F320=0,0,$G320/$F320))</f>
        <v/>
      </c>
      <c r="X320" s="24" t="str">
        <f aca="false">IF(COUNTA($A320:$J320)=0,"",IF($F320=0,0,$H320/$F320))</f>
        <v/>
      </c>
      <c r="Y320" s="25" t="str">
        <f aca="false">IF(COUNTA($A320:$J320)=0,"",IF($C320=0,0,$L320/$C320))</f>
        <v/>
      </c>
      <c r="Z320" s="23" t="str">
        <f aca="false">IF(COUNTA($A320:$J320)=0,"",IF($G320=0,0,$C320/$G320))</f>
        <v/>
      </c>
      <c r="AA320" s="23" t="str">
        <f aca="false">IF(COUNTA($A320:$J320)=0,"",IF($G320=0,0,$T320/$G320))</f>
        <v/>
      </c>
      <c r="AB320" s="9" t="str">
        <f aca="false">IF(COUNTA($A320:$J320)=0,"",IF($B320="","Pick a product",IF($E320&gt;$D320,"Confirmed &gt; received",IF($F320&gt;$E320,"Dispatched &gt; confirmed",IF($G320+$H320&gt;$F320,"Delivered + returned &gt; dispatched","OK")))))</f>
        <v/>
      </c>
    </row>
    <row r="321" customFormat="false" ht="15" hidden="false" customHeight="false" outlineLevel="0" collapsed="false">
      <c r="A321" s="20"/>
      <c r="B321" s="14"/>
      <c r="C321" s="15"/>
      <c r="D321" s="21"/>
      <c r="E321" s="21"/>
      <c r="F321" s="21"/>
      <c r="G321" s="21"/>
      <c r="H321" s="21"/>
      <c r="I321" s="15"/>
      <c r="J321" s="15"/>
      <c r="K321" s="22" t="str">
        <f aca="false">IF(COUNTA($A321:$J321)=0,"",IF($I321&lt;&gt;"",$I321,IFERROR(INDEX(Settings!$B$14:$B$28,MATCH($B321,Settings!$A$14:$A$28,0)),0)))</f>
        <v/>
      </c>
      <c r="L321" s="23" t="str">
        <f aca="false">IF(COUNTA($A321:$J321)=0,"",$G321*($K321+IFERROR(INDEX(Settings!$C$14:$C$28,MATCH($B321,Settings!$A$14:$A$28,0)),0)))</f>
        <v/>
      </c>
      <c r="M321" s="23" t="str">
        <f aca="false">IF(COUNTA($A321:$J321)=0,"",($G321+$H321*Settings!$B$10)*IFERROR(INDEX(Settings!$D$14:$D$28,MATCH($B321,Settings!$A$14:$A$28,0)),0))</f>
        <v/>
      </c>
      <c r="N321" s="23" t="str">
        <f aca="false">IF(COUNTA($A321:$J321)=0,"",$F321*IFERROR(INDEX(Settings!$E$14:$E$28,MATCH($B321,Settings!$A$14:$A$28,0)),0))</f>
        <v/>
      </c>
      <c r="O321" s="23" t="str">
        <f aca="false">IF(COUNTA($A321:$J321)=0,"",$D321*Settings!$B$5)</f>
        <v/>
      </c>
      <c r="P321" s="23" t="str">
        <f aca="false">IF(COUNTA($A321:$J321)=0,"",$G321*Settings!$B$6+$H321*Settings!$B$7)</f>
        <v/>
      </c>
      <c r="Q321" s="23" t="str">
        <f aca="false">IF(COUNTA($A321:$J321)=0,"",$L321*Settings!$B$8)</f>
        <v/>
      </c>
      <c r="R321" s="23" t="str">
        <f aca="false">IF(COUNTA($A321:$J321)=0,"",($P321+$Q321)*Settings!$B$9)</f>
        <v/>
      </c>
      <c r="S321" s="23" t="str">
        <f aca="false">IF(COUNTA($A321:$J321)=0,"",$C321+$J321+SUM($M321:$R321))</f>
        <v/>
      </c>
      <c r="T321" s="23" t="str">
        <f aca="false">IF(COUNTA($A321:$J321)=0,"",$L321-$S321)</f>
        <v/>
      </c>
      <c r="U321" s="24" t="str">
        <f aca="false">IF(COUNTA($A321:$J321)=0,"",IF($L321=0,0,$T321/$L321))</f>
        <v/>
      </c>
      <c r="V321" s="24" t="str">
        <f aca="false">IF(COUNTA($A321:$J321)=0,"",IF($D321=0,0,$E321/$D321))</f>
        <v/>
      </c>
      <c r="W321" s="24" t="str">
        <f aca="false">IF(COUNTA($A321:$J321)=0,"",IF($F321=0,0,$G321/$F321))</f>
        <v/>
      </c>
      <c r="X321" s="24" t="str">
        <f aca="false">IF(COUNTA($A321:$J321)=0,"",IF($F321=0,0,$H321/$F321))</f>
        <v/>
      </c>
      <c r="Y321" s="25" t="str">
        <f aca="false">IF(COUNTA($A321:$J321)=0,"",IF($C321=0,0,$L321/$C321))</f>
        <v/>
      </c>
      <c r="Z321" s="23" t="str">
        <f aca="false">IF(COUNTA($A321:$J321)=0,"",IF($G321=0,0,$C321/$G321))</f>
        <v/>
      </c>
      <c r="AA321" s="23" t="str">
        <f aca="false">IF(COUNTA($A321:$J321)=0,"",IF($G321=0,0,$T321/$G321))</f>
        <v/>
      </c>
      <c r="AB321" s="9" t="str">
        <f aca="false">IF(COUNTA($A321:$J321)=0,"",IF($B321="","Pick a product",IF($E321&gt;$D321,"Confirmed &gt; received",IF($F321&gt;$E321,"Dispatched &gt; confirmed",IF($G321+$H321&gt;$F321,"Delivered + returned &gt; dispatched","OK")))))</f>
        <v/>
      </c>
    </row>
    <row r="322" customFormat="false" ht="15" hidden="false" customHeight="false" outlineLevel="0" collapsed="false">
      <c r="A322" s="20"/>
      <c r="B322" s="14"/>
      <c r="C322" s="15"/>
      <c r="D322" s="21"/>
      <c r="E322" s="21"/>
      <c r="F322" s="21"/>
      <c r="G322" s="21"/>
      <c r="H322" s="21"/>
      <c r="I322" s="15"/>
      <c r="J322" s="15"/>
      <c r="K322" s="22" t="str">
        <f aca="false">IF(COUNTA($A322:$J322)=0,"",IF($I322&lt;&gt;"",$I322,IFERROR(INDEX(Settings!$B$14:$B$28,MATCH($B322,Settings!$A$14:$A$28,0)),0)))</f>
        <v/>
      </c>
      <c r="L322" s="23" t="str">
        <f aca="false">IF(COUNTA($A322:$J322)=0,"",$G322*($K322+IFERROR(INDEX(Settings!$C$14:$C$28,MATCH($B322,Settings!$A$14:$A$28,0)),0)))</f>
        <v/>
      </c>
      <c r="M322" s="23" t="str">
        <f aca="false">IF(COUNTA($A322:$J322)=0,"",($G322+$H322*Settings!$B$10)*IFERROR(INDEX(Settings!$D$14:$D$28,MATCH($B322,Settings!$A$14:$A$28,0)),0))</f>
        <v/>
      </c>
      <c r="N322" s="23" t="str">
        <f aca="false">IF(COUNTA($A322:$J322)=0,"",$F322*IFERROR(INDEX(Settings!$E$14:$E$28,MATCH($B322,Settings!$A$14:$A$28,0)),0))</f>
        <v/>
      </c>
      <c r="O322" s="23" t="str">
        <f aca="false">IF(COUNTA($A322:$J322)=0,"",$D322*Settings!$B$5)</f>
        <v/>
      </c>
      <c r="P322" s="23" t="str">
        <f aca="false">IF(COUNTA($A322:$J322)=0,"",$G322*Settings!$B$6+$H322*Settings!$B$7)</f>
        <v/>
      </c>
      <c r="Q322" s="23" t="str">
        <f aca="false">IF(COUNTA($A322:$J322)=0,"",$L322*Settings!$B$8)</f>
        <v/>
      </c>
      <c r="R322" s="23" t="str">
        <f aca="false">IF(COUNTA($A322:$J322)=0,"",($P322+$Q322)*Settings!$B$9)</f>
        <v/>
      </c>
      <c r="S322" s="23" t="str">
        <f aca="false">IF(COUNTA($A322:$J322)=0,"",$C322+$J322+SUM($M322:$R322))</f>
        <v/>
      </c>
      <c r="T322" s="23" t="str">
        <f aca="false">IF(COUNTA($A322:$J322)=0,"",$L322-$S322)</f>
        <v/>
      </c>
      <c r="U322" s="24" t="str">
        <f aca="false">IF(COUNTA($A322:$J322)=0,"",IF($L322=0,0,$T322/$L322))</f>
        <v/>
      </c>
      <c r="V322" s="24" t="str">
        <f aca="false">IF(COUNTA($A322:$J322)=0,"",IF($D322=0,0,$E322/$D322))</f>
        <v/>
      </c>
      <c r="W322" s="24" t="str">
        <f aca="false">IF(COUNTA($A322:$J322)=0,"",IF($F322=0,0,$G322/$F322))</f>
        <v/>
      </c>
      <c r="X322" s="24" t="str">
        <f aca="false">IF(COUNTA($A322:$J322)=0,"",IF($F322=0,0,$H322/$F322))</f>
        <v/>
      </c>
      <c r="Y322" s="25" t="str">
        <f aca="false">IF(COUNTA($A322:$J322)=0,"",IF($C322=0,0,$L322/$C322))</f>
        <v/>
      </c>
      <c r="Z322" s="23" t="str">
        <f aca="false">IF(COUNTA($A322:$J322)=0,"",IF($G322=0,0,$C322/$G322))</f>
        <v/>
      </c>
      <c r="AA322" s="23" t="str">
        <f aca="false">IF(COUNTA($A322:$J322)=0,"",IF($G322=0,0,$T322/$G322))</f>
        <v/>
      </c>
      <c r="AB322" s="9" t="str">
        <f aca="false">IF(COUNTA($A322:$J322)=0,"",IF($B322="","Pick a product",IF($E322&gt;$D322,"Confirmed &gt; received",IF($F322&gt;$E322,"Dispatched &gt; confirmed",IF($G322+$H322&gt;$F322,"Delivered + returned &gt; dispatched","OK")))))</f>
        <v/>
      </c>
    </row>
    <row r="323" customFormat="false" ht="15" hidden="false" customHeight="false" outlineLevel="0" collapsed="false">
      <c r="A323" s="20"/>
      <c r="B323" s="14"/>
      <c r="C323" s="15"/>
      <c r="D323" s="21"/>
      <c r="E323" s="21"/>
      <c r="F323" s="21"/>
      <c r="G323" s="21"/>
      <c r="H323" s="21"/>
      <c r="I323" s="15"/>
      <c r="J323" s="15"/>
      <c r="K323" s="22" t="str">
        <f aca="false">IF(COUNTA($A323:$J323)=0,"",IF($I323&lt;&gt;"",$I323,IFERROR(INDEX(Settings!$B$14:$B$28,MATCH($B323,Settings!$A$14:$A$28,0)),0)))</f>
        <v/>
      </c>
      <c r="L323" s="23" t="str">
        <f aca="false">IF(COUNTA($A323:$J323)=0,"",$G323*($K323+IFERROR(INDEX(Settings!$C$14:$C$28,MATCH($B323,Settings!$A$14:$A$28,0)),0)))</f>
        <v/>
      </c>
      <c r="M323" s="23" t="str">
        <f aca="false">IF(COUNTA($A323:$J323)=0,"",($G323+$H323*Settings!$B$10)*IFERROR(INDEX(Settings!$D$14:$D$28,MATCH($B323,Settings!$A$14:$A$28,0)),0))</f>
        <v/>
      </c>
      <c r="N323" s="23" t="str">
        <f aca="false">IF(COUNTA($A323:$J323)=0,"",$F323*IFERROR(INDEX(Settings!$E$14:$E$28,MATCH($B323,Settings!$A$14:$A$28,0)),0))</f>
        <v/>
      </c>
      <c r="O323" s="23" t="str">
        <f aca="false">IF(COUNTA($A323:$J323)=0,"",$D323*Settings!$B$5)</f>
        <v/>
      </c>
      <c r="P323" s="23" t="str">
        <f aca="false">IF(COUNTA($A323:$J323)=0,"",$G323*Settings!$B$6+$H323*Settings!$B$7)</f>
        <v/>
      </c>
      <c r="Q323" s="23" t="str">
        <f aca="false">IF(COUNTA($A323:$J323)=0,"",$L323*Settings!$B$8)</f>
        <v/>
      </c>
      <c r="R323" s="23" t="str">
        <f aca="false">IF(COUNTA($A323:$J323)=0,"",($P323+$Q323)*Settings!$B$9)</f>
        <v/>
      </c>
      <c r="S323" s="23" t="str">
        <f aca="false">IF(COUNTA($A323:$J323)=0,"",$C323+$J323+SUM($M323:$R323))</f>
        <v/>
      </c>
      <c r="T323" s="23" t="str">
        <f aca="false">IF(COUNTA($A323:$J323)=0,"",$L323-$S323)</f>
        <v/>
      </c>
      <c r="U323" s="24" t="str">
        <f aca="false">IF(COUNTA($A323:$J323)=0,"",IF($L323=0,0,$T323/$L323))</f>
        <v/>
      </c>
      <c r="V323" s="24" t="str">
        <f aca="false">IF(COUNTA($A323:$J323)=0,"",IF($D323=0,0,$E323/$D323))</f>
        <v/>
      </c>
      <c r="W323" s="24" t="str">
        <f aca="false">IF(COUNTA($A323:$J323)=0,"",IF($F323=0,0,$G323/$F323))</f>
        <v/>
      </c>
      <c r="X323" s="24" t="str">
        <f aca="false">IF(COUNTA($A323:$J323)=0,"",IF($F323=0,0,$H323/$F323))</f>
        <v/>
      </c>
      <c r="Y323" s="25" t="str">
        <f aca="false">IF(COUNTA($A323:$J323)=0,"",IF($C323=0,0,$L323/$C323))</f>
        <v/>
      </c>
      <c r="Z323" s="23" t="str">
        <f aca="false">IF(COUNTA($A323:$J323)=0,"",IF($G323=0,0,$C323/$G323))</f>
        <v/>
      </c>
      <c r="AA323" s="23" t="str">
        <f aca="false">IF(COUNTA($A323:$J323)=0,"",IF($G323=0,0,$T323/$G323))</f>
        <v/>
      </c>
      <c r="AB323" s="9" t="str">
        <f aca="false">IF(COUNTA($A323:$J323)=0,"",IF($B323="","Pick a product",IF($E323&gt;$D323,"Confirmed &gt; received",IF($F323&gt;$E323,"Dispatched &gt; confirmed",IF($G323+$H323&gt;$F323,"Delivered + returned &gt; dispatched","OK")))))</f>
        <v/>
      </c>
    </row>
    <row r="324" customFormat="false" ht="15" hidden="false" customHeight="false" outlineLevel="0" collapsed="false">
      <c r="A324" s="20"/>
      <c r="B324" s="14"/>
      <c r="C324" s="15"/>
      <c r="D324" s="21"/>
      <c r="E324" s="21"/>
      <c r="F324" s="21"/>
      <c r="G324" s="21"/>
      <c r="H324" s="21"/>
      <c r="I324" s="15"/>
      <c r="J324" s="15"/>
      <c r="K324" s="22" t="str">
        <f aca="false">IF(COUNTA($A324:$J324)=0,"",IF($I324&lt;&gt;"",$I324,IFERROR(INDEX(Settings!$B$14:$B$28,MATCH($B324,Settings!$A$14:$A$28,0)),0)))</f>
        <v/>
      </c>
      <c r="L324" s="23" t="str">
        <f aca="false">IF(COUNTA($A324:$J324)=0,"",$G324*($K324+IFERROR(INDEX(Settings!$C$14:$C$28,MATCH($B324,Settings!$A$14:$A$28,0)),0)))</f>
        <v/>
      </c>
      <c r="M324" s="23" t="str">
        <f aca="false">IF(COUNTA($A324:$J324)=0,"",($G324+$H324*Settings!$B$10)*IFERROR(INDEX(Settings!$D$14:$D$28,MATCH($B324,Settings!$A$14:$A$28,0)),0))</f>
        <v/>
      </c>
      <c r="N324" s="23" t="str">
        <f aca="false">IF(COUNTA($A324:$J324)=0,"",$F324*IFERROR(INDEX(Settings!$E$14:$E$28,MATCH($B324,Settings!$A$14:$A$28,0)),0))</f>
        <v/>
      </c>
      <c r="O324" s="23" t="str">
        <f aca="false">IF(COUNTA($A324:$J324)=0,"",$D324*Settings!$B$5)</f>
        <v/>
      </c>
      <c r="P324" s="23" t="str">
        <f aca="false">IF(COUNTA($A324:$J324)=0,"",$G324*Settings!$B$6+$H324*Settings!$B$7)</f>
        <v/>
      </c>
      <c r="Q324" s="23" t="str">
        <f aca="false">IF(COUNTA($A324:$J324)=0,"",$L324*Settings!$B$8)</f>
        <v/>
      </c>
      <c r="R324" s="23" t="str">
        <f aca="false">IF(COUNTA($A324:$J324)=0,"",($P324+$Q324)*Settings!$B$9)</f>
        <v/>
      </c>
      <c r="S324" s="23" t="str">
        <f aca="false">IF(COUNTA($A324:$J324)=0,"",$C324+$J324+SUM($M324:$R324))</f>
        <v/>
      </c>
      <c r="T324" s="23" t="str">
        <f aca="false">IF(COUNTA($A324:$J324)=0,"",$L324-$S324)</f>
        <v/>
      </c>
      <c r="U324" s="24" t="str">
        <f aca="false">IF(COUNTA($A324:$J324)=0,"",IF($L324=0,0,$T324/$L324))</f>
        <v/>
      </c>
      <c r="V324" s="24" t="str">
        <f aca="false">IF(COUNTA($A324:$J324)=0,"",IF($D324=0,0,$E324/$D324))</f>
        <v/>
      </c>
      <c r="W324" s="24" t="str">
        <f aca="false">IF(COUNTA($A324:$J324)=0,"",IF($F324=0,0,$G324/$F324))</f>
        <v/>
      </c>
      <c r="X324" s="24" t="str">
        <f aca="false">IF(COUNTA($A324:$J324)=0,"",IF($F324=0,0,$H324/$F324))</f>
        <v/>
      </c>
      <c r="Y324" s="25" t="str">
        <f aca="false">IF(COUNTA($A324:$J324)=0,"",IF($C324=0,0,$L324/$C324))</f>
        <v/>
      </c>
      <c r="Z324" s="23" t="str">
        <f aca="false">IF(COUNTA($A324:$J324)=0,"",IF($G324=0,0,$C324/$G324))</f>
        <v/>
      </c>
      <c r="AA324" s="23" t="str">
        <f aca="false">IF(COUNTA($A324:$J324)=0,"",IF($G324=0,0,$T324/$G324))</f>
        <v/>
      </c>
      <c r="AB324" s="9" t="str">
        <f aca="false">IF(COUNTA($A324:$J324)=0,"",IF($B324="","Pick a product",IF($E324&gt;$D324,"Confirmed &gt; received",IF($F324&gt;$E324,"Dispatched &gt; confirmed",IF($G324+$H324&gt;$F324,"Delivered + returned &gt; dispatched","OK")))))</f>
        <v/>
      </c>
    </row>
    <row r="325" customFormat="false" ht="15" hidden="false" customHeight="false" outlineLevel="0" collapsed="false">
      <c r="A325" s="20"/>
      <c r="B325" s="14"/>
      <c r="C325" s="15"/>
      <c r="D325" s="21"/>
      <c r="E325" s="21"/>
      <c r="F325" s="21"/>
      <c r="G325" s="21"/>
      <c r="H325" s="21"/>
      <c r="I325" s="15"/>
      <c r="J325" s="15"/>
      <c r="K325" s="22" t="str">
        <f aca="false">IF(COUNTA($A325:$J325)=0,"",IF($I325&lt;&gt;"",$I325,IFERROR(INDEX(Settings!$B$14:$B$28,MATCH($B325,Settings!$A$14:$A$28,0)),0)))</f>
        <v/>
      </c>
      <c r="L325" s="23" t="str">
        <f aca="false">IF(COUNTA($A325:$J325)=0,"",$G325*($K325+IFERROR(INDEX(Settings!$C$14:$C$28,MATCH($B325,Settings!$A$14:$A$28,0)),0)))</f>
        <v/>
      </c>
      <c r="M325" s="23" t="str">
        <f aca="false">IF(COUNTA($A325:$J325)=0,"",($G325+$H325*Settings!$B$10)*IFERROR(INDEX(Settings!$D$14:$D$28,MATCH($B325,Settings!$A$14:$A$28,0)),0))</f>
        <v/>
      </c>
      <c r="N325" s="23" t="str">
        <f aca="false">IF(COUNTA($A325:$J325)=0,"",$F325*IFERROR(INDEX(Settings!$E$14:$E$28,MATCH($B325,Settings!$A$14:$A$28,0)),0))</f>
        <v/>
      </c>
      <c r="O325" s="23" t="str">
        <f aca="false">IF(COUNTA($A325:$J325)=0,"",$D325*Settings!$B$5)</f>
        <v/>
      </c>
      <c r="P325" s="23" t="str">
        <f aca="false">IF(COUNTA($A325:$J325)=0,"",$G325*Settings!$B$6+$H325*Settings!$B$7)</f>
        <v/>
      </c>
      <c r="Q325" s="23" t="str">
        <f aca="false">IF(COUNTA($A325:$J325)=0,"",$L325*Settings!$B$8)</f>
        <v/>
      </c>
      <c r="R325" s="23" t="str">
        <f aca="false">IF(COUNTA($A325:$J325)=0,"",($P325+$Q325)*Settings!$B$9)</f>
        <v/>
      </c>
      <c r="S325" s="23" t="str">
        <f aca="false">IF(COUNTA($A325:$J325)=0,"",$C325+$J325+SUM($M325:$R325))</f>
        <v/>
      </c>
      <c r="T325" s="23" t="str">
        <f aca="false">IF(COUNTA($A325:$J325)=0,"",$L325-$S325)</f>
        <v/>
      </c>
      <c r="U325" s="24" t="str">
        <f aca="false">IF(COUNTA($A325:$J325)=0,"",IF($L325=0,0,$T325/$L325))</f>
        <v/>
      </c>
      <c r="V325" s="24" t="str">
        <f aca="false">IF(COUNTA($A325:$J325)=0,"",IF($D325=0,0,$E325/$D325))</f>
        <v/>
      </c>
      <c r="W325" s="24" t="str">
        <f aca="false">IF(COUNTA($A325:$J325)=0,"",IF($F325=0,0,$G325/$F325))</f>
        <v/>
      </c>
      <c r="X325" s="24" t="str">
        <f aca="false">IF(COUNTA($A325:$J325)=0,"",IF($F325=0,0,$H325/$F325))</f>
        <v/>
      </c>
      <c r="Y325" s="25" t="str">
        <f aca="false">IF(COUNTA($A325:$J325)=0,"",IF($C325=0,0,$L325/$C325))</f>
        <v/>
      </c>
      <c r="Z325" s="23" t="str">
        <f aca="false">IF(COUNTA($A325:$J325)=0,"",IF($G325=0,0,$C325/$G325))</f>
        <v/>
      </c>
      <c r="AA325" s="23" t="str">
        <f aca="false">IF(COUNTA($A325:$J325)=0,"",IF($G325=0,0,$T325/$G325))</f>
        <v/>
      </c>
      <c r="AB325" s="9" t="str">
        <f aca="false">IF(COUNTA($A325:$J325)=0,"",IF($B325="","Pick a product",IF($E325&gt;$D325,"Confirmed &gt; received",IF($F325&gt;$E325,"Dispatched &gt; confirmed",IF($G325+$H325&gt;$F325,"Delivered + returned &gt; dispatched","OK")))))</f>
        <v/>
      </c>
    </row>
    <row r="326" customFormat="false" ht="15" hidden="false" customHeight="false" outlineLevel="0" collapsed="false">
      <c r="A326" s="20"/>
      <c r="B326" s="14"/>
      <c r="C326" s="15"/>
      <c r="D326" s="21"/>
      <c r="E326" s="21"/>
      <c r="F326" s="21"/>
      <c r="G326" s="21"/>
      <c r="H326" s="21"/>
      <c r="I326" s="15"/>
      <c r="J326" s="15"/>
      <c r="K326" s="22" t="str">
        <f aca="false">IF(COUNTA($A326:$J326)=0,"",IF($I326&lt;&gt;"",$I326,IFERROR(INDEX(Settings!$B$14:$B$28,MATCH($B326,Settings!$A$14:$A$28,0)),0)))</f>
        <v/>
      </c>
      <c r="L326" s="23" t="str">
        <f aca="false">IF(COUNTA($A326:$J326)=0,"",$G326*($K326+IFERROR(INDEX(Settings!$C$14:$C$28,MATCH($B326,Settings!$A$14:$A$28,0)),0)))</f>
        <v/>
      </c>
      <c r="M326" s="23" t="str">
        <f aca="false">IF(COUNTA($A326:$J326)=0,"",($G326+$H326*Settings!$B$10)*IFERROR(INDEX(Settings!$D$14:$D$28,MATCH($B326,Settings!$A$14:$A$28,0)),0))</f>
        <v/>
      </c>
      <c r="N326" s="23" t="str">
        <f aca="false">IF(COUNTA($A326:$J326)=0,"",$F326*IFERROR(INDEX(Settings!$E$14:$E$28,MATCH($B326,Settings!$A$14:$A$28,0)),0))</f>
        <v/>
      </c>
      <c r="O326" s="23" t="str">
        <f aca="false">IF(COUNTA($A326:$J326)=0,"",$D326*Settings!$B$5)</f>
        <v/>
      </c>
      <c r="P326" s="23" t="str">
        <f aca="false">IF(COUNTA($A326:$J326)=0,"",$G326*Settings!$B$6+$H326*Settings!$B$7)</f>
        <v/>
      </c>
      <c r="Q326" s="23" t="str">
        <f aca="false">IF(COUNTA($A326:$J326)=0,"",$L326*Settings!$B$8)</f>
        <v/>
      </c>
      <c r="R326" s="23" t="str">
        <f aca="false">IF(COUNTA($A326:$J326)=0,"",($P326+$Q326)*Settings!$B$9)</f>
        <v/>
      </c>
      <c r="S326" s="23" t="str">
        <f aca="false">IF(COUNTA($A326:$J326)=0,"",$C326+$J326+SUM($M326:$R326))</f>
        <v/>
      </c>
      <c r="T326" s="23" t="str">
        <f aca="false">IF(COUNTA($A326:$J326)=0,"",$L326-$S326)</f>
        <v/>
      </c>
      <c r="U326" s="24" t="str">
        <f aca="false">IF(COUNTA($A326:$J326)=0,"",IF($L326=0,0,$T326/$L326))</f>
        <v/>
      </c>
      <c r="V326" s="24" t="str">
        <f aca="false">IF(COUNTA($A326:$J326)=0,"",IF($D326=0,0,$E326/$D326))</f>
        <v/>
      </c>
      <c r="W326" s="24" t="str">
        <f aca="false">IF(COUNTA($A326:$J326)=0,"",IF($F326=0,0,$G326/$F326))</f>
        <v/>
      </c>
      <c r="X326" s="24" t="str">
        <f aca="false">IF(COUNTA($A326:$J326)=0,"",IF($F326=0,0,$H326/$F326))</f>
        <v/>
      </c>
      <c r="Y326" s="25" t="str">
        <f aca="false">IF(COUNTA($A326:$J326)=0,"",IF($C326=0,0,$L326/$C326))</f>
        <v/>
      </c>
      <c r="Z326" s="23" t="str">
        <f aca="false">IF(COUNTA($A326:$J326)=0,"",IF($G326=0,0,$C326/$G326))</f>
        <v/>
      </c>
      <c r="AA326" s="23" t="str">
        <f aca="false">IF(COUNTA($A326:$J326)=0,"",IF($G326=0,0,$T326/$G326))</f>
        <v/>
      </c>
      <c r="AB326" s="9" t="str">
        <f aca="false">IF(COUNTA($A326:$J326)=0,"",IF($B326="","Pick a product",IF($E326&gt;$D326,"Confirmed &gt; received",IF($F326&gt;$E326,"Dispatched &gt; confirmed",IF($G326+$H326&gt;$F326,"Delivered + returned &gt; dispatched","OK")))))</f>
        <v/>
      </c>
    </row>
    <row r="327" customFormat="false" ht="15" hidden="false" customHeight="false" outlineLevel="0" collapsed="false">
      <c r="A327" s="20"/>
      <c r="B327" s="14"/>
      <c r="C327" s="15"/>
      <c r="D327" s="21"/>
      <c r="E327" s="21"/>
      <c r="F327" s="21"/>
      <c r="G327" s="21"/>
      <c r="H327" s="21"/>
      <c r="I327" s="15"/>
      <c r="J327" s="15"/>
      <c r="K327" s="22" t="str">
        <f aca="false">IF(COUNTA($A327:$J327)=0,"",IF($I327&lt;&gt;"",$I327,IFERROR(INDEX(Settings!$B$14:$B$28,MATCH($B327,Settings!$A$14:$A$28,0)),0)))</f>
        <v/>
      </c>
      <c r="L327" s="23" t="str">
        <f aca="false">IF(COUNTA($A327:$J327)=0,"",$G327*($K327+IFERROR(INDEX(Settings!$C$14:$C$28,MATCH($B327,Settings!$A$14:$A$28,0)),0)))</f>
        <v/>
      </c>
      <c r="M327" s="23" t="str">
        <f aca="false">IF(COUNTA($A327:$J327)=0,"",($G327+$H327*Settings!$B$10)*IFERROR(INDEX(Settings!$D$14:$D$28,MATCH($B327,Settings!$A$14:$A$28,0)),0))</f>
        <v/>
      </c>
      <c r="N327" s="23" t="str">
        <f aca="false">IF(COUNTA($A327:$J327)=0,"",$F327*IFERROR(INDEX(Settings!$E$14:$E$28,MATCH($B327,Settings!$A$14:$A$28,0)),0))</f>
        <v/>
      </c>
      <c r="O327" s="23" t="str">
        <f aca="false">IF(COUNTA($A327:$J327)=0,"",$D327*Settings!$B$5)</f>
        <v/>
      </c>
      <c r="P327" s="23" t="str">
        <f aca="false">IF(COUNTA($A327:$J327)=0,"",$G327*Settings!$B$6+$H327*Settings!$B$7)</f>
        <v/>
      </c>
      <c r="Q327" s="23" t="str">
        <f aca="false">IF(COUNTA($A327:$J327)=0,"",$L327*Settings!$B$8)</f>
        <v/>
      </c>
      <c r="R327" s="23" t="str">
        <f aca="false">IF(COUNTA($A327:$J327)=0,"",($P327+$Q327)*Settings!$B$9)</f>
        <v/>
      </c>
      <c r="S327" s="23" t="str">
        <f aca="false">IF(COUNTA($A327:$J327)=0,"",$C327+$J327+SUM($M327:$R327))</f>
        <v/>
      </c>
      <c r="T327" s="23" t="str">
        <f aca="false">IF(COUNTA($A327:$J327)=0,"",$L327-$S327)</f>
        <v/>
      </c>
      <c r="U327" s="24" t="str">
        <f aca="false">IF(COUNTA($A327:$J327)=0,"",IF($L327=0,0,$T327/$L327))</f>
        <v/>
      </c>
      <c r="V327" s="24" t="str">
        <f aca="false">IF(COUNTA($A327:$J327)=0,"",IF($D327=0,0,$E327/$D327))</f>
        <v/>
      </c>
      <c r="W327" s="24" t="str">
        <f aca="false">IF(COUNTA($A327:$J327)=0,"",IF($F327=0,0,$G327/$F327))</f>
        <v/>
      </c>
      <c r="X327" s="24" t="str">
        <f aca="false">IF(COUNTA($A327:$J327)=0,"",IF($F327=0,0,$H327/$F327))</f>
        <v/>
      </c>
      <c r="Y327" s="25" t="str">
        <f aca="false">IF(COUNTA($A327:$J327)=0,"",IF($C327=0,0,$L327/$C327))</f>
        <v/>
      </c>
      <c r="Z327" s="23" t="str">
        <f aca="false">IF(COUNTA($A327:$J327)=0,"",IF($G327=0,0,$C327/$G327))</f>
        <v/>
      </c>
      <c r="AA327" s="23" t="str">
        <f aca="false">IF(COUNTA($A327:$J327)=0,"",IF($G327=0,0,$T327/$G327))</f>
        <v/>
      </c>
      <c r="AB327" s="9" t="str">
        <f aca="false">IF(COUNTA($A327:$J327)=0,"",IF($B327="","Pick a product",IF($E327&gt;$D327,"Confirmed &gt; received",IF($F327&gt;$E327,"Dispatched &gt; confirmed",IF($G327+$H327&gt;$F327,"Delivered + returned &gt; dispatched","OK")))))</f>
        <v/>
      </c>
    </row>
    <row r="328" customFormat="false" ht="15" hidden="false" customHeight="false" outlineLevel="0" collapsed="false">
      <c r="A328" s="20"/>
      <c r="B328" s="14"/>
      <c r="C328" s="15"/>
      <c r="D328" s="21"/>
      <c r="E328" s="21"/>
      <c r="F328" s="21"/>
      <c r="G328" s="21"/>
      <c r="H328" s="21"/>
      <c r="I328" s="15"/>
      <c r="J328" s="15"/>
      <c r="K328" s="22" t="str">
        <f aca="false">IF(COUNTA($A328:$J328)=0,"",IF($I328&lt;&gt;"",$I328,IFERROR(INDEX(Settings!$B$14:$B$28,MATCH($B328,Settings!$A$14:$A$28,0)),0)))</f>
        <v/>
      </c>
      <c r="L328" s="23" t="str">
        <f aca="false">IF(COUNTA($A328:$J328)=0,"",$G328*($K328+IFERROR(INDEX(Settings!$C$14:$C$28,MATCH($B328,Settings!$A$14:$A$28,0)),0)))</f>
        <v/>
      </c>
      <c r="M328" s="23" t="str">
        <f aca="false">IF(COUNTA($A328:$J328)=0,"",($G328+$H328*Settings!$B$10)*IFERROR(INDEX(Settings!$D$14:$D$28,MATCH($B328,Settings!$A$14:$A$28,0)),0))</f>
        <v/>
      </c>
      <c r="N328" s="23" t="str">
        <f aca="false">IF(COUNTA($A328:$J328)=0,"",$F328*IFERROR(INDEX(Settings!$E$14:$E$28,MATCH($B328,Settings!$A$14:$A$28,0)),0))</f>
        <v/>
      </c>
      <c r="O328" s="23" t="str">
        <f aca="false">IF(COUNTA($A328:$J328)=0,"",$D328*Settings!$B$5)</f>
        <v/>
      </c>
      <c r="P328" s="23" t="str">
        <f aca="false">IF(COUNTA($A328:$J328)=0,"",$G328*Settings!$B$6+$H328*Settings!$B$7)</f>
        <v/>
      </c>
      <c r="Q328" s="23" t="str">
        <f aca="false">IF(COUNTA($A328:$J328)=0,"",$L328*Settings!$B$8)</f>
        <v/>
      </c>
      <c r="R328" s="23" t="str">
        <f aca="false">IF(COUNTA($A328:$J328)=0,"",($P328+$Q328)*Settings!$B$9)</f>
        <v/>
      </c>
      <c r="S328" s="23" t="str">
        <f aca="false">IF(COUNTA($A328:$J328)=0,"",$C328+$J328+SUM($M328:$R328))</f>
        <v/>
      </c>
      <c r="T328" s="23" t="str">
        <f aca="false">IF(COUNTA($A328:$J328)=0,"",$L328-$S328)</f>
        <v/>
      </c>
      <c r="U328" s="24" t="str">
        <f aca="false">IF(COUNTA($A328:$J328)=0,"",IF($L328=0,0,$T328/$L328))</f>
        <v/>
      </c>
      <c r="V328" s="24" t="str">
        <f aca="false">IF(COUNTA($A328:$J328)=0,"",IF($D328=0,0,$E328/$D328))</f>
        <v/>
      </c>
      <c r="W328" s="24" t="str">
        <f aca="false">IF(COUNTA($A328:$J328)=0,"",IF($F328=0,0,$G328/$F328))</f>
        <v/>
      </c>
      <c r="X328" s="24" t="str">
        <f aca="false">IF(COUNTA($A328:$J328)=0,"",IF($F328=0,0,$H328/$F328))</f>
        <v/>
      </c>
      <c r="Y328" s="25" t="str">
        <f aca="false">IF(COUNTA($A328:$J328)=0,"",IF($C328=0,0,$L328/$C328))</f>
        <v/>
      </c>
      <c r="Z328" s="23" t="str">
        <f aca="false">IF(COUNTA($A328:$J328)=0,"",IF($G328=0,0,$C328/$G328))</f>
        <v/>
      </c>
      <c r="AA328" s="23" t="str">
        <f aca="false">IF(COUNTA($A328:$J328)=0,"",IF($G328=0,0,$T328/$G328))</f>
        <v/>
      </c>
      <c r="AB328" s="9" t="str">
        <f aca="false">IF(COUNTA($A328:$J328)=0,"",IF($B328="","Pick a product",IF($E328&gt;$D328,"Confirmed &gt; received",IF($F328&gt;$E328,"Dispatched &gt; confirmed",IF($G328+$H328&gt;$F328,"Delivered + returned &gt; dispatched","OK")))))</f>
        <v/>
      </c>
    </row>
    <row r="329" customFormat="false" ht="15" hidden="false" customHeight="false" outlineLevel="0" collapsed="false">
      <c r="A329" s="20"/>
      <c r="B329" s="14"/>
      <c r="C329" s="15"/>
      <c r="D329" s="21"/>
      <c r="E329" s="21"/>
      <c r="F329" s="21"/>
      <c r="G329" s="21"/>
      <c r="H329" s="21"/>
      <c r="I329" s="15"/>
      <c r="J329" s="15"/>
      <c r="K329" s="22" t="str">
        <f aca="false">IF(COUNTA($A329:$J329)=0,"",IF($I329&lt;&gt;"",$I329,IFERROR(INDEX(Settings!$B$14:$B$28,MATCH($B329,Settings!$A$14:$A$28,0)),0)))</f>
        <v/>
      </c>
      <c r="L329" s="23" t="str">
        <f aca="false">IF(COUNTA($A329:$J329)=0,"",$G329*($K329+IFERROR(INDEX(Settings!$C$14:$C$28,MATCH($B329,Settings!$A$14:$A$28,0)),0)))</f>
        <v/>
      </c>
      <c r="M329" s="23" t="str">
        <f aca="false">IF(COUNTA($A329:$J329)=0,"",($G329+$H329*Settings!$B$10)*IFERROR(INDEX(Settings!$D$14:$D$28,MATCH($B329,Settings!$A$14:$A$28,0)),0))</f>
        <v/>
      </c>
      <c r="N329" s="23" t="str">
        <f aca="false">IF(COUNTA($A329:$J329)=0,"",$F329*IFERROR(INDEX(Settings!$E$14:$E$28,MATCH($B329,Settings!$A$14:$A$28,0)),0))</f>
        <v/>
      </c>
      <c r="O329" s="23" t="str">
        <f aca="false">IF(COUNTA($A329:$J329)=0,"",$D329*Settings!$B$5)</f>
        <v/>
      </c>
      <c r="P329" s="23" t="str">
        <f aca="false">IF(COUNTA($A329:$J329)=0,"",$G329*Settings!$B$6+$H329*Settings!$B$7)</f>
        <v/>
      </c>
      <c r="Q329" s="23" t="str">
        <f aca="false">IF(COUNTA($A329:$J329)=0,"",$L329*Settings!$B$8)</f>
        <v/>
      </c>
      <c r="R329" s="23" t="str">
        <f aca="false">IF(COUNTA($A329:$J329)=0,"",($P329+$Q329)*Settings!$B$9)</f>
        <v/>
      </c>
      <c r="S329" s="23" t="str">
        <f aca="false">IF(COUNTA($A329:$J329)=0,"",$C329+$J329+SUM($M329:$R329))</f>
        <v/>
      </c>
      <c r="T329" s="23" t="str">
        <f aca="false">IF(COUNTA($A329:$J329)=0,"",$L329-$S329)</f>
        <v/>
      </c>
      <c r="U329" s="24" t="str">
        <f aca="false">IF(COUNTA($A329:$J329)=0,"",IF($L329=0,0,$T329/$L329))</f>
        <v/>
      </c>
      <c r="V329" s="24" t="str">
        <f aca="false">IF(COUNTA($A329:$J329)=0,"",IF($D329=0,0,$E329/$D329))</f>
        <v/>
      </c>
      <c r="W329" s="24" t="str">
        <f aca="false">IF(COUNTA($A329:$J329)=0,"",IF($F329=0,0,$G329/$F329))</f>
        <v/>
      </c>
      <c r="X329" s="24" t="str">
        <f aca="false">IF(COUNTA($A329:$J329)=0,"",IF($F329=0,0,$H329/$F329))</f>
        <v/>
      </c>
      <c r="Y329" s="25" t="str">
        <f aca="false">IF(COUNTA($A329:$J329)=0,"",IF($C329=0,0,$L329/$C329))</f>
        <v/>
      </c>
      <c r="Z329" s="23" t="str">
        <f aca="false">IF(COUNTA($A329:$J329)=0,"",IF($G329=0,0,$C329/$G329))</f>
        <v/>
      </c>
      <c r="AA329" s="23" t="str">
        <f aca="false">IF(COUNTA($A329:$J329)=0,"",IF($G329=0,0,$T329/$G329))</f>
        <v/>
      </c>
      <c r="AB329" s="9" t="str">
        <f aca="false">IF(COUNTA($A329:$J329)=0,"",IF($B329="","Pick a product",IF($E329&gt;$D329,"Confirmed &gt; received",IF($F329&gt;$E329,"Dispatched &gt; confirmed",IF($G329+$H329&gt;$F329,"Delivered + returned &gt; dispatched","OK")))))</f>
        <v/>
      </c>
    </row>
    <row r="330" customFormat="false" ht="15" hidden="false" customHeight="false" outlineLevel="0" collapsed="false">
      <c r="A330" s="20"/>
      <c r="B330" s="14"/>
      <c r="C330" s="15"/>
      <c r="D330" s="21"/>
      <c r="E330" s="21"/>
      <c r="F330" s="21"/>
      <c r="G330" s="21"/>
      <c r="H330" s="21"/>
      <c r="I330" s="15"/>
      <c r="J330" s="15"/>
      <c r="K330" s="22" t="str">
        <f aca="false">IF(COUNTA($A330:$J330)=0,"",IF($I330&lt;&gt;"",$I330,IFERROR(INDEX(Settings!$B$14:$B$28,MATCH($B330,Settings!$A$14:$A$28,0)),0)))</f>
        <v/>
      </c>
      <c r="L330" s="23" t="str">
        <f aca="false">IF(COUNTA($A330:$J330)=0,"",$G330*($K330+IFERROR(INDEX(Settings!$C$14:$C$28,MATCH($B330,Settings!$A$14:$A$28,0)),0)))</f>
        <v/>
      </c>
      <c r="M330" s="23" t="str">
        <f aca="false">IF(COUNTA($A330:$J330)=0,"",($G330+$H330*Settings!$B$10)*IFERROR(INDEX(Settings!$D$14:$D$28,MATCH($B330,Settings!$A$14:$A$28,0)),0))</f>
        <v/>
      </c>
      <c r="N330" s="23" t="str">
        <f aca="false">IF(COUNTA($A330:$J330)=0,"",$F330*IFERROR(INDEX(Settings!$E$14:$E$28,MATCH($B330,Settings!$A$14:$A$28,0)),0))</f>
        <v/>
      </c>
      <c r="O330" s="23" t="str">
        <f aca="false">IF(COUNTA($A330:$J330)=0,"",$D330*Settings!$B$5)</f>
        <v/>
      </c>
      <c r="P330" s="23" t="str">
        <f aca="false">IF(COUNTA($A330:$J330)=0,"",$G330*Settings!$B$6+$H330*Settings!$B$7)</f>
        <v/>
      </c>
      <c r="Q330" s="23" t="str">
        <f aca="false">IF(COUNTA($A330:$J330)=0,"",$L330*Settings!$B$8)</f>
        <v/>
      </c>
      <c r="R330" s="23" t="str">
        <f aca="false">IF(COUNTA($A330:$J330)=0,"",($P330+$Q330)*Settings!$B$9)</f>
        <v/>
      </c>
      <c r="S330" s="23" t="str">
        <f aca="false">IF(COUNTA($A330:$J330)=0,"",$C330+$J330+SUM($M330:$R330))</f>
        <v/>
      </c>
      <c r="T330" s="23" t="str">
        <f aca="false">IF(COUNTA($A330:$J330)=0,"",$L330-$S330)</f>
        <v/>
      </c>
      <c r="U330" s="24" t="str">
        <f aca="false">IF(COUNTA($A330:$J330)=0,"",IF($L330=0,0,$T330/$L330))</f>
        <v/>
      </c>
      <c r="V330" s="24" t="str">
        <f aca="false">IF(COUNTA($A330:$J330)=0,"",IF($D330=0,0,$E330/$D330))</f>
        <v/>
      </c>
      <c r="W330" s="24" t="str">
        <f aca="false">IF(COUNTA($A330:$J330)=0,"",IF($F330=0,0,$G330/$F330))</f>
        <v/>
      </c>
      <c r="X330" s="24" t="str">
        <f aca="false">IF(COUNTA($A330:$J330)=0,"",IF($F330=0,0,$H330/$F330))</f>
        <v/>
      </c>
      <c r="Y330" s="25" t="str">
        <f aca="false">IF(COUNTA($A330:$J330)=0,"",IF($C330=0,0,$L330/$C330))</f>
        <v/>
      </c>
      <c r="Z330" s="23" t="str">
        <f aca="false">IF(COUNTA($A330:$J330)=0,"",IF($G330=0,0,$C330/$G330))</f>
        <v/>
      </c>
      <c r="AA330" s="23" t="str">
        <f aca="false">IF(COUNTA($A330:$J330)=0,"",IF($G330=0,0,$T330/$G330))</f>
        <v/>
      </c>
      <c r="AB330" s="9" t="str">
        <f aca="false">IF(COUNTA($A330:$J330)=0,"",IF($B330="","Pick a product",IF($E330&gt;$D330,"Confirmed &gt; received",IF($F330&gt;$E330,"Dispatched &gt; confirmed",IF($G330+$H330&gt;$F330,"Delivered + returned &gt; dispatched","OK")))))</f>
        <v/>
      </c>
    </row>
    <row r="331" customFormat="false" ht="15" hidden="false" customHeight="false" outlineLevel="0" collapsed="false">
      <c r="A331" s="20"/>
      <c r="B331" s="14"/>
      <c r="C331" s="15"/>
      <c r="D331" s="21"/>
      <c r="E331" s="21"/>
      <c r="F331" s="21"/>
      <c r="G331" s="21"/>
      <c r="H331" s="21"/>
      <c r="I331" s="15"/>
      <c r="J331" s="15"/>
      <c r="K331" s="22" t="str">
        <f aca="false">IF(COUNTA($A331:$J331)=0,"",IF($I331&lt;&gt;"",$I331,IFERROR(INDEX(Settings!$B$14:$B$28,MATCH($B331,Settings!$A$14:$A$28,0)),0)))</f>
        <v/>
      </c>
      <c r="L331" s="23" t="str">
        <f aca="false">IF(COUNTA($A331:$J331)=0,"",$G331*($K331+IFERROR(INDEX(Settings!$C$14:$C$28,MATCH($B331,Settings!$A$14:$A$28,0)),0)))</f>
        <v/>
      </c>
      <c r="M331" s="23" t="str">
        <f aca="false">IF(COUNTA($A331:$J331)=0,"",($G331+$H331*Settings!$B$10)*IFERROR(INDEX(Settings!$D$14:$D$28,MATCH($B331,Settings!$A$14:$A$28,0)),0))</f>
        <v/>
      </c>
      <c r="N331" s="23" t="str">
        <f aca="false">IF(COUNTA($A331:$J331)=0,"",$F331*IFERROR(INDEX(Settings!$E$14:$E$28,MATCH($B331,Settings!$A$14:$A$28,0)),0))</f>
        <v/>
      </c>
      <c r="O331" s="23" t="str">
        <f aca="false">IF(COUNTA($A331:$J331)=0,"",$D331*Settings!$B$5)</f>
        <v/>
      </c>
      <c r="P331" s="23" t="str">
        <f aca="false">IF(COUNTA($A331:$J331)=0,"",$G331*Settings!$B$6+$H331*Settings!$B$7)</f>
        <v/>
      </c>
      <c r="Q331" s="23" t="str">
        <f aca="false">IF(COUNTA($A331:$J331)=0,"",$L331*Settings!$B$8)</f>
        <v/>
      </c>
      <c r="R331" s="23" t="str">
        <f aca="false">IF(COUNTA($A331:$J331)=0,"",($P331+$Q331)*Settings!$B$9)</f>
        <v/>
      </c>
      <c r="S331" s="23" t="str">
        <f aca="false">IF(COUNTA($A331:$J331)=0,"",$C331+$J331+SUM($M331:$R331))</f>
        <v/>
      </c>
      <c r="T331" s="23" t="str">
        <f aca="false">IF(COUNTA($A331:$J331)=0,"",$L331-$S331)</f>
        <v/>
      </c>
      <c r="U331" s="24" t="str">
        <f aca="false">IF(COUNTA($A331:$J331)=0,"",IF($L331=0,0,$T331/$L331))</f>
        <v/>
      </c>
      <c r="V331" s="24" t="str">
        <f aca="false">IF(COUNTA($A331:$J331)=0,"",IF($D331=0,0,$E331/$D331))</f>
        <v/>
      </c>
      <c r="W331" s="24" t="str">
        <f aca="false">IF(COUNTA($A331:$J331)=0,"",IF($F331=0,0,$G331/$F331))</f>
        <v/>
      </c>
      <c r="X331" s="24" t="str">
        <f aca="false">IF(COUNTA($A331:$J331)=0,"",IF($F331=0,0,$H331/$F331))</f>
        <v/>
      </c>
      <c r="Y331" s="25" t="str">
        <f aca="false">IF(COUNTA($A331:$J331)=0,"",IF($C331=0,0,$L331/$C331))</f>
        <v/>
      </c>
      <c r="Z331" s="23" t="str">
        <f aca="false">IF(COUNTA($A331:$J331)=0,"",IF($G331=0,0,$C331/$G331))</f>
        <v/>
      </c>
      <c r="AA331" s="23" t="str">
        <f aca="false">IF(COUNTA($A331:$J331)=0,"",IF($G331=0,0,$T331/$G331))</f>
        <v/>
      </c>
      <c r="AB331" s="9" t="str">
        <f aca="false">IF(COUNTA($A331:$J331)=0,"",IF($B331="","Pick a product",IF($E331&gt;$D331,"Confirmed &gt; received",IF($F331&gt;$E331,"Dispatched &gt; confirmed",IF($G331+$H331&gt;$F331,"Delivered + returned &gt; dispatched","OK")))))</f>
        <v/>
      </c>
    </row>
    <row r="332" customFormat="false" ht="15" hidden="false" customHeight="false" outlineLevel="0" collapsed="false">
      <c r="A332" s="20"/>
      <c r="B332" s="14"/>
      <c r="C332" s="15"/>
      <c r="D332" s="21"/>
      <c r="E332" s="21"/>
      <c r="F332" s="21"/>
      <c r="G332" s="21"/>
      <c r="H332" s="21"/>
      <c r="I332" s="15"/>
      <c r="J332" s="15"/>
      <c r="K332" s="22" t="str">
        <f aca="false">IF(COUNTA($A332:$J332)=0,"",IF($I332&lt;&gt;"",$I332,IFERROR(INDEX(Settings!$B$14:$B$28,MATCH($B332,Settings!$A$14:$A$28,0)),0)))</f>
        <v/>
      </c>
      <c r="L332" s="23" t="str">
        <f aca="false">IF(COUNTA($A332:$J332)=0,"",$G332*($K332+IFERROR(INDEX(Settings!$C$14:$C$28,MATCH($B332,Settings!$A$14:$A$28,0)),0)))</f>
        <v/>
      </c>
      <c r="M332" s="23" t="str">
        <f aca="false">IF(COUNTA($A332:$J332)=0,"",($G332+$H332*Settings!$B$10)*IFERROR(INDEX(Settings!$D$14:$D$28,MATCH($B332,Settings!$A$14:$A$28,0)),0))</f>
        <v/>
      </c>
      <c r="N332" s="23" t="str">
        <f aca="false">IF(COUNTA($A332:$J332)=0,"",$F332*IFERROR(INDEX(Settings!$E$14:$E$28,MATCH($B332,Settings!$A$14:$A$28,0)),0))</f>
        <v/>
      </c>
      <c r="O332" s="23" t="str">
        <f aca="false">IF(COUNTA($A332:$J332)=0,"",$D332*Settings!$B$5)</f>
        <v/>
      </c>
      <c r="P332" s="23" t="str">
        <f aca="false">IF(COUNTA($A332:$J332)=0,"",$G332*Settings!$B$6+$H332*Settings!$B$7)</f>
        <v/>
      </c>
      <c r="Q332" s="23" t="str">
        <f aca="false">IF(COUNTA($A332:$J332)=0,"",$L332*Settings!$B$8)</f>
        <v/>
      </c>
      <c r="R332" s="23" t="str">
        <f aca="false">IF(COUNTA($A332:$J332)=0,"",($P332+$Q332)*Settings!$B$9)</f>
        <v/>
      </c>
      <c r="S332" s="23" t="str">
        <f aca="false">IF(COUNTA($A332:$J332)=0,"",$C332+$J332+SUM($M332:$R332))</f>
        <v/>
      </c>
      <c r="T332" s="23" t="str">
        <f aca="false">IF(COUNTA($A332:$J332)=0,"",$L332-$S332)</f>
        <v/>
      </c>
      <c r="U332" s="24" t="str">
        <f aca="false">IF(COUNTA($A332:$J332)=0,"",IF($L332=0,0,$T332/$L332))</f>
        <v/>
      </c>
      <c r="V332" s="24" t="str">
        <f aca="false">IF(COUNTA($A332:$J332)=0,"",IF($D332=0,0,$E332/$D332))</f>
        <v/>
      </c>
      <c r="W332" s="24" t="str">
        <f aca="false">IF(COUNTA($A332:$J332)=0,"",IF($F332=0,0,$G332/$F332))</f>
        <v/>
      </c>
      <c r="X332" s="24" t="str">
        <f aca="false">IF(COUNTA($A332:$J332)=0,"",IF($F332=0,0,$H332/$F332))</f>
        <v/>
      </c>
      <c r="Y332" s="25" t="str">
        <f aca="false">IF(COUNTA($A332:$J332)=0,"",IF($C332=0,0,$L332/$C332))</f>
        <v/>
      </c>
      <c r="Z332" s="23" t="str">
        <f aca="false">IF(COUNTA($A332:$J332)=0,"",IF($G332=0,0,$C332/$G332))</f>
        <v/>
      </c>
      <c r="AA332" s="23" t="str">
        <f aca="false">IF(COUNTA($A332:$J332)=0,"",IF($G332=0,0,$T332/$G332))</f>
        <v/>
      </c>
      <c r="AB332" s="9" t="str">
        <f aca="false">IF(COUNTA($A332:$J332)=0,"",IF($B332="","Pick a product",IF($E332&gt;$D332,"Confirmed &gt; received",IF($F332&gt;$E332,"Dispatched &gt; confirmed",IF($G332+$H332&gt;$F332,"Delivered + returned &gt; dispatched","OK")))))</f>
        <v/>
      </c>
    </row>
    <row r="333" customFormat="false" ht="15" hidden="false" customHeight="false" outlineLevel="0" collapsed="false">
      <c r="A333" s="20"/>
      <c r="B333" s="14"/>
      <c r="C333" s="15"/>
      <c r="D333" s="21"/>
      <c r="E333" s="21"/>
      <c r="F333" s="21"/>
      <c r="G333" s="21"/>
      <c r="H333" s="21"/>
      <c r="I333" s="15"/>
      <c r="J333" s="15"/>
      <c r="K333" s="22" t="str">
        <f aca="false">IF(COUNTA($A333:$J333)=0,"",IF($I333&lt;&gt;"",$I333,IFERROR(INDEX(Settings!$B$14:$B$28,MATCH($B333,Settings!$A$14:$A$28,0)),0)))</f>
        <v/>
      </c>
      <c r="L333" s="23" t="str">
        <f aca="false">IF(COUNTA($A333:$J333)=0,"",$G333*($K333+IFERROR(INDEX(Settings!$C$14:$C$28,MATCH($B333,Settings!$A$14:$A$28,0)),0)))</f>
        <v/>
      </c>
      <c r="M333" s="23" t="str">
        <f aca="false">IF(COUNTA($A333:$J333)=0,"",($G333+$H333*Settings!$B$10)*IFERROR(INDEX(Settings!$D$14:$D$28,MATCH($B333,Settings!$A$14:$A$28,0)),0))</f>
        <v/>
      </c>
      <c r="N333" s="23" t="str">
        <f aca="false">IF(COUNTA($A333:$J333)=0,"",$F333*IFERROR(INDEX(Settings!$E$14:$E$28,MATCH($B333,Settings!$A$14:$A$28,0)),0))</f>
        <v/>
      </c>
      <c r="O333" s="23" t="str">
        <f aca="false">IF(COUNTA($A333:$J333)=0,"",$D333*Settings!$B$5)</f>
        <v/>
      </c>
      <c r="P333" s="23" t="str">
        <f aca="false">IF(COUNTA($A333:$J333)=0,"",$G333*Settings!$B$6+$H333*Settings!$B$7)</f>
        <v/>
      </c>
      <c r="Q333" s="23" t="str">
        <f aca="false">IF(COUNTA($A333:$J333)=0,"",$L333*Settings!$B$8)</f>
        <v/>
      </c>
      <c r="R333" s="23" t="str">
        <f aca="false">IF(COUNTA($A333:$J333)=0,"",($P333+$Q333)*Settings!$B$9)</f>
        <v/>
      </c>
      <c r="S333" s="23" t="str">
        <f aca="false">IF(COUNTA($A333:$J333)=0,"",$C333+$J333+SUM($M333:$R333))</f>
        <v/>
      </c>
      <c r="T333" s="23" t="str">
        <f aca="false">IF(COUNTA($A333:$J333)=0,"",$L333-$S333)</f>
        <v/>
      </c>
      <c r="U333" s="24" t="str">
        <f aca="false">IF(COUNTA($A333:$J333)=0,"",IF($L333=0,0,$T333/$L333))</f>
        <v/>
      </c>
      <c r="V333" s="24" t="str">
        <f aca="false">IF(COUNTA($A333:$J333)=0,"",IF($D333=0,0,$E333/$D333))</f>
        <v/>
      </c>
      <c r="W333" s="24" t="str">
        <f aca="false">IF(COUNTA($A333:$J333)=0,"",IF($F333=0,0,$G333/$F333))</f>
        <v/>
      </c>
      <c r="X333" s="24" t="str">
        <f aca="false">IF(COUNTA($A333:$J333)=0,"",IF($F333=0,0,$H333/$F333))</f>
        <v/>
      </c>
      <c r="Y333" s="25" t="str">
        <f aca="false">IF(COUNTA($A333:$J333)=0,"",IF($C333=0,0,$L333/$C333))</f>
        <v/>
      </c>
      <c r="Z333" s="23" t="str">
        <f aca="false">IF(COUNTA($A333:$J333)=0,"",IF($G333=0,0,$C333/$G333))</f>
        <v/>
      </c>
      <c r="AA333" s="23" t="str">
        <f aca="false">IF(COUNTA($A333:$J333)=0,"",IF($G333=0,0,$T333/$G333))</f>
        <v/>
      </c>
      <c r="AB333" s="9" t="str">
        <f aca="false">IF(COUNTA($A333:$J333)=0,"",IF($B333="","Pick a product",IF($E333&gt;$D333,"Confirmed &gt; received",IF($F333&gt;$E333,"Dispatched &gt; confirmed",IF($G333+$H333&gt;$F333,"Delivered + returned &gt; dispatched","OK")))))</f>
        <v/>
      </c>
    </row>
    <row r="334" customFormat="false" ht="15" hidden="false" customHeight="false" outlineLevel="0" collapsed="false">
      <c r="A334" s="20"/>
      <c r="B334" s="14"/>
      <c r="C334" s="15"/>
      <c r="D334" s="21"/>
      <c r="E334" s="21"/>
      <c r="F334" s="21"/>
      <c r="G334" s="21"/>
      <c r="H334" s="21"/>
      <c r="I334" s="15"/>
      <c r="J334" s="15"/>
      <c r="K334" s="22" t="str">
        <f aca="false">IF(COUNTA($A334:$J334)=0,"",IF($I334&lt;&gt;"",$I334,IFERROR(INDEX(Settings!$B$14:$B$28,MATCH($B334,Settings!$A$14:$A$28,0)),0)))</f>
        <v/>
      </c>
      <c r="L334" s="23" t="str">
        <f aca="false">IF(COUNTA($A334:$J334)=0,"",$G334*($K334+IFERROR(INDEX(Settings!$C$14:$C$28,MATCH($B334,Settings!$A$14:$A$28,0)),0)))</f>
        <v/>
      </c>
      <c r="M334" s="23" t="str">
        <f aca="false">IF(COUNTA($A334:$J334)=0,"",($G334+$H334*Settings!$B$10)*IFERROR(INDEX(Settings!$D$14:$D$28,MATCH($B334,Settings!$A$14:$A$28,0)),0))</f>
        <v/>
      </c>
      <c r="N334" s="23" t="str">
        <f aca="false">IF(COUNTA($A334:$J334)=0,"",$F334*IFERROR(INDEX(Settings!$E$14:$E$28,MATCH($B334,Settings!$A$14:$A$28,0)),0))</f>
        <v/>
      </c>
      <c r="O334" s="23" t="str">
        <f aca="false">IF(COUNTA($A334:$J334)=0,"",$D334*Settings!$B$5)</f>
        <v/>
      </c>
      <c r="P334" s="23" t="str">
        <f aca="false">IF(COUNTA($A334:$J334)=0,"",$G334*Settings!$B$6+$H334*Settings!$B$7)</f>
        <v/>
      </c>
      <c r="Q334" s="23" t="str">
        <f aca="false">IF(COUNTA($A334:$J334)=0,"",$L334*Settings!$B$8)</f>
        <v/>
      </c>
      <c r="R334" s="23" t="str">
        <f aca="false">IF(COUNTA($A334:$J334)=0,"",($P334+$Q334)*Settings!$B$9)</f>
        <v/>
      </c>
      <c r="S334" s="23" t="str">
        <f aca="false">IF(COUNTA($A334:$J334)=0,"",$C334+$J334+SUM($M334:$R334))</f>
        <v/>
      </c>
      <c r="T334" s="23" t="str">
        <f aca="false">IF(COUNTA($A334:$J334)=0,"",$L334-$S334)</f>
        <v/>
      </c>
      <c r="U334" s="24" t="str">
        <f aca="false">IF(COUNTA($A334:$J334)=0,"",IF($L334=0,0,$T334/$L334))</f>
        <v/>
      </c>
      <c r="V334" s="24" t="str">
        <f aca="false">IF(COUNTA($A334:$J334)=0,"",IF($D334=0,0,$E334/$D334))</f>
        <v/>
      </c>
      <c r="W334" s="24" t="str">
        <f aca="false">IF(COUNTA($A334:$J334)=0,"",IF($F334=0,0,$G334/$F334))</f>
        <v/>
      </c>
      <c r="X334" s="24" t="str">
        <f aca="false">IF(COUNTA($A334:$J334)=0,"",IF($F334=0,0,$H334/$F334))</f>
        <v/>
      </c>
      <c r="Y334" s="25" t="str">
        <f aca="false">IF(COUNTA($A334:$J334)=0,"",IF($C334=0,0,$L334/$C334))</f>
        <v/>
      </c>
      <c r="Z334" s="23" t="str">
        <f aca="false">IF(COUNTA($A334:$J334)=0,"",IF($G334=0,0,$C334/$G334))</f>
        <v/>
      </c>
      <c r="AA334" s="23" t="str">
        <f aca="false">IF(COUNTA($A334:$J334)=0,"",IF($G334=0,0,$T334/$G334))</f>
        <v/>
      </c>
      <c r="AB334" s="9" t="str">
        <f aca="false">IF(COUNTA($A334:$J334)=0,"",IF($B334="","Pick a product",IF($E334&gt;$D334,"Confirmed &gt; received",IF($F334&gt;$E334,"Dispatched &gt; confirmed",IF($G334+$H334&gt;$F334,"Delivered + returned &gt; dispatched","OK")))))</f>
        <v/>
      </c>
    </row>
    <row r="335" customFormat="false" ht="15" hidden="false" customHeight="false" outlineLevel="0" collapsed="false">
      <c r="A335" s="20"/>
      <c r="B335" s="14"/>
      <c r="C335" s="15"/>
      <c r="D335" s="21"/>
      <c r="E335" s="21"/>
      <c r="F335" s="21"/>
      <c r="G335" s="21"/>
      <c r="H335" s="21"/>
      <c r="I335" s="15"/>
      <c r="J335" s="15"/>
      <c r="K335" s="22" t="str">
        <f aca="false">IF(COUNTA($A335:$J335)=0,"",IF($I335&lt;&gt;"",$I335,IFERROR(INDEX(Settings!$B$14:$B$28,MATCH($B335,Settings!$A$14:$A$28,0)),0)))</f>
        <v/>
      </c>
      <c r="L335" s="23" t="str">
        <f aca="false">IF(COUNTA($A335:$J335)=0,"",$G335*($K335+IFERROR(INDEX(Settings!$C$14:$C$28,MATCH($B335,Settings!$A$14:$A$28,0)),0)))</f>
        <v/>
      </c>
      <c r="M335" s="23" t="str">
        <f aca="false">IF(COUNTA($A335:$J335)=0,"",($G335+$H335*Settings!$B$10)*IFERROR(INDEX(Settings!$D$14:$D$28,MATCH($B335,Settings!$A$14:$A$28,0)),0))</f>
        <v/>
      </c>
      <c r="N335" s="23" t="str">
        <f aca="false">IF(COUNTA($A335:$J335)=0,"",$F335*IFERROR(INDEX(Settings!$E$14:$E$28,MATCH($B335,Settings!$A$14:$A$28,0)),0))</f>
        <v/>
      </c>
      <c r="O335" s="23" t="str">
        <f aca="false">IF(COUNTA($A335:$J335)=0,"",$D335*Settings!$B$5)</f>
        <v/>
      </c>
      <c r="P335" s="23" t="str">
        <f aca="false">IF(COUNTA($A335:$J335)=0,"",$G335*Settings!$B$6+$H335*Settings!$B$7)</f>
        <v/>
      </c>
      <c r="Q335" s="23" t="str">
        <f aca="false">IF(COUNTA($A335:$J335)=0,"",$L335*Settings!$B$8)</f>
        <v/>
      </c>
      <c r="R335" s="23" t="str">
        <f aca="false">IF(COUNTA($A335:$J335)=0,"",($P335+$Q335)*Settings!$B$9)</f>
        <v/>
      </c>
      <c r="S335" s="23" t="str">
        <f aca="false">IF(COUNTA($A335:$J335)=0,"",$C335+$J335+SUM($M335:$R335))</f>
        <v/>
      </c>
      <c r="T335" s="23" t="str">
        <f aca="false">IF(COUNTA($A335:$J335)=0,"",$L335-$S335)</f>
        <v/>
      </c>
      <c r="U335" s="24" t="str">
        <f aca="false">IF(COUNTA($A335:$J335)=0,"",IF($L335=0,0,$T335/$L335))</f>
        <v/>
      </c>
      <c r="V335" s="24" t="str">
        <f aca="false">IF(COUNTA($A335:$J335)=0,"",IF($D335=0,0,$E335/$D335))</f>
        <v/>
      </c>
      <c r="W335" s="24" t="str">
        <f aca="false">IF(COUNTA($A335:$J335)=0,"",IF($F335=0,0,$G335/$F335))</f>
        <v/>
      </c>
      <c r="X335" s="24" t="str">
        <f aca="false">IF(COUNTA($A335:$J335)=0,"",IF($F335=0,0,$H335/$F335))</f>
        <v/>
      </c>
      <c r="Y335" s="25" t="str">
        <f aca="false">IF(COUNTA($A335:$J335)=0,"",IF($C335=0,0,$L335/$C335))</f>
        <v/>
      </c>
      <c r="Z335" s="23" t="str">
        <f aca="false">IF(COUNTA($A335:$J335)=0,"",IF($G335=0,0,$C335/$G335))</f>
        <v/>
      </c>
      <c r="AA335" s="23" t="str">
        <f aca="false">IF(COUNTA($A335:$J335)=0,"",IF($G335=0,0,$T335/$G335))</f>
        <v/>
      </c>
      <c r="AB335" s="9" t="str">
        <f aca="false">IF(COUNTA($A335:$J335)=0,"",IF($B335="","Pick a product",IF($E335&gt;$D335,"Confirmed &gt; received",IF($F335&gt;$E335,"Dispatched &gt; confirmed",IF($G335+$H335&gt;$F335,"Delivered + returned &gt; dispatched","OK")))))</f>
        <v/>
      </c>
    </row>
    <row r="336" customFormat="false" ht="15" hidden="false" customHeight="false" outlineLevel="0" collapsed="false">
      <c r="A336" s="20"/>
      <c r="B336" s="14"/>
      <c r="C336" s="15"/>
      <c r="D336" s="21"/>
      <c r="E336" s="21"/>
      <c r="F336" s="21"/>
      <c r="G336" s="21"/>
      <c r="H336" s="21"/>
      <c r="I336" s="15"/>
      <c r="J336" s="15"/>
      <c r="K336" s="22" t="str">
        <f aca="false">IF(COUNTA($A336:$J336)=0,"",IF($I336&lt;&gt;"",$I336,IFERROR(INDEX(Settings!$B$14:$B$28,MATCH($B336,Settings!$A$14:$A$28,0)),0)))</f>
        <v/>
      </c>
      <c r="L336" s="23" t="str">
        <f aca="false">IF(COUNTA($A336:$J336)=0,"",$G336*($K336+IFERROR(INDEX(Settings!$C$14:$C$28,MATCH($B336,Settings!$A$14:$A$28,0)),0)))</f>
        <v/>
      </c>
      <c r="M336" s="23" t="str">
        <f aca="false">IF(COUNTA($A336:$J336)=0,"",($G336+$H336*Settings!$B$10)*IFERROR(INDEX(Settings!$D$14:$D$28,MATCH($B336,Settings!$A$14:$A$28,0)),0))</f>
        <v/>
      </c>
      <c r="N336" s="23" t="str">
        <f aca="false">IF(COUNTA($A336:$J336)=0,"",$F336*IFERROR(INDEX(Settings!$E$14:$E$28,MATCH($B336,Settings!$A$14:$A$28,0)),0))</f>
        <v/>
      </c>
      <c r="O336" s="23" t="str">
        <f aca="false">IF(COUNTA($A336:$J336)=0,"",$D336*Settings!$B$5)</f>
        <v/>
      </c>
      <c r="P336" s="23" t="str">
        <f aca="false">IF(COUNTA($A336:$J336)=0,"",$G336*Settings!$B$6+$H336*Settings!$B$7)</f>
        <v/>
      </c>
      <c r="Q336" s="23" t="str">
        <f aca="false">IF(COUNTA($A336:$J336)=0,"",$L336*Settings!$B$8)</f>
        <v/>
      </c>
      <c r="R336" s="23" t="str">
        <f aca="false">IF(COUNTA($A336:$J336)=0,"",($P336+$Q336)*Settings!$B$9)</f>
        <v/>
      </c>
      <c r="S336" s="23" t="str">
        <f aca="false">IF(COUNTA($A336:$J336)=0,"",$C336+$J336+SUM($M336:$R336))</f>
        <v/>
      </c>
      <c r="T336" s="23" t="str">
        <f aca="false">IF(COUNTA($A336:$J336)=0,"",$L336-$S336)</f>
        <v/>
      </c>
      <c r="U336" s="24" t="str">
        <f aca="false">IF(COUNTA($A336:$J336)=0,"",IF($L336=0,0,$T336/$L336))</f>
        <v/>
      </c>
      <c r="V336" s="24" t="str">
        <f aca="false">IF(COUNTA($A336:$J336)=0,"",IF($D336=0,0,$E336/$D336))</f>
        <v/>
      </c>
      <c r="W336" s="24" t="str">
        <f aca="false">IF(COUNTA($A336:$J336)=0,"",IF($F336=0,0,$G336/$F336))</f>
        <v/>
      </c>
      <c r="X336" s="24" t="str">
        <f aca="false">IF(COUNTA($A336:$J336)=0,"",IF($F336=0,0,$H336/$F336))</f>
        <v/>
      </c>
      <c r="Y336" s="25" t="str">
        <f aca="false">IF(COUNTA($A336:$J336)=0,"",IF($C336=0,0,$L336/$C336))</f>
        <v/>
      </c>
      <c r="Z336" s="23" t="str">
        <f aca="false">IF(COUNTA($A336:$J336)=0,"",IF($G336=0,0,$C336/$G336))</f>
        <v/>
      </c>
      <c r="AA336" s="23" t="str">
        <f aca="false">IF(COUNTA($A336:$J336)=0,"",IF($G336=0,0,$T336/$G336))</f>
        <v/>
      </c>
      <c r="AB336" s="9" t="str">
        <f aca="false">IF(COUNTA($A336:$J336)=0,"",IF($B336="","Pick a product",IF($E336&gt;$D336,"Confirmed &gt; received",IF($F336&gt;$E336,"Dispatched &gt; confirmed",IF($G336+$H336&gt;$F336,"Delivered + returned &gt; dispatched","OK")))))</f>
        <v/>
      </c>
    </row>
    <row r="337" customFormat="false" ht="15" hidden="false" customHeight="false" outlineLevel="0" collapsed="false">
      <c r="A337" s="20"/>
      <c r="B337" s="14"/>
      <c r="C337" s="15"/>
      <c r="D337" s="21"/>
      <c r="E337" s="21"/>
      <c r="F337" s="21"/>
      <c r="G337" s="21"/>
      <c r="H337" s="21"/>
      <c r="I337" s="15"/>
      <c r="J337" s="15"/>
      <c r="K337" s="22" t="str">
        <f aca="false">IF(COUNTA($A337:$J337)=0,"",IF($I337&lt;&gt;"",$I337,IFERROR(INDEX(Settings!$B$14:$B$28,MATCH($B337,Settings!$A$14:$A$28,0)),0)))</f>
        <v/>
      </c>
      <c r="L337" s="23" t="str">
        <f aca="false">IF(COUNTA($A337:$J337)=0,"",$G337*($K337+IFERROR(INDEX(Settings!$C$14:$C$28,MATCH($B337,Settings!$A$14:$A$28,0)),0)))</f>
        <v/>
      </c>
      <c r="M337" s="23" t="str">
        <f aca="false">IF(COUNTA($A337:$J337)=0,"",($G337+$H337*Settings!$B$10)*IFERROR(INDEX(Settings!$D$14:$D$28,MATCH($B337,Settings!$A$14:$A$28,0)),0))</f>
        <v/>
      </c>
      <c r="N337" s="23" t="str">
        <f aca="false">IF(COUNTA($A337:$J337)=0,"",$F337*IFERROR(INDEX(Settings!$E$14:$E$28,MATCH($B337,Settings!$A$14:$A$28,0)),0))</f>
        <v/>
      </c>
      <c r="O337" s="23" t="str">
        <f aca="false">IF(COUNTA($A337:$J337)=0,"",$D337*Settings!$B$5)</f>
        <v/>
      </c>
      <c r="P337" s="23" t="str">
        <f aca="false">IF(COUNTA($A337:$J337)=0,"",$G337*Settings!$B$6+$H337*Settings!$B$7)</f>
        <v/>
      </c>
      <c r="Q337" s="23" t="str">
        <f aca="false">IF(COUNTA($A337:$J337)=0,"",$L337*Settings!$B$8)</f>
        <v/>
      </c>
      <c r="R337" s="23" t="str">
        <f aca="false">IF(COUNTA($A337:$J337)=0,"",($P337+$Q337)*Settings!$B$9)</f>
        <v/>
      </c>
      <c r="S337" s="23" t="str">
        <f aca="false">IF(COUNTA($A337:$J337)=0,"",$C337+$J337+SUM($M337:$R337))</f>
        <v/>
      </c>
      <c r="T337" s="23" t="str">
        <f aca="false">IF(COUNTA($A337:$J337)=0,"",$L337-$S337)</f>
        <v/>
      </c>
      <c r="U337" s="24" t="str">
        <f aca="false">IF(COUNTA($A337:$J337)=0,"",IF($L337=0,0,$T337/$L337))</f>
        <v/>
      </c>
      <c r="V337" s="24" t="str">
        <f aca="false">IF(COUNTA($A337:$J337)=0,"",IF($D337=0,0,$E337/$D337))</f>
        <v/>
      </c>
      <c r="W337" s="24" t="str">
        <f aca="false">IF(COUNTA($A337:$J337)=0,"",IF($F337=0,0,$G337/$F337))</f>
        <v/>
      </c>
      <c r="X337" s="24" t="str">
        <f aca="false">IF(COUNTA($A337:$J337)=0,"",IF($F337=0,0,$H337/$F337))</f>
        <v/>
      </c>
      <c r="Y337" s="25" t="str">
        <f aca="false">IF(COUNTA($A337:$J337)=0,"",IF($C337=0,0,$L337/$C337))</f>
        <v/>
      </c>
      <c r="Z337" s="23" t="str">
        <f aca="false">IF(COUNTA($A337:$J337)=0,"",IF($G337=0,0,$C337/$G337))</f>
        <v/>
      </c>
      <c r="AA337" s="23" t="str">
        <f aca="false">IF(COUNTA($A337:$J337)=0,"",IF($G337=0,0,$T337/$G337))</f>
        <v/>
      </c>
      <c r="AB337" s="9" t="str">
        <f aca="false">IF(COUNTA($A337:$J337)=0,"",IF($B337="","Pick a product",IF($E337&gt;$D337,"Confirmed &gt; received",IF($F337&gt;$E337,"Dispatched &gt; confirmed",IF($G337+$H337&gt;$F337,"Delivered + returned &gt; dispatched","OK")))))</f>
        <v/>
      </c>
    </row>
    <row r="338" customFormat="false" ht="15" hidden="false" customHeight="false" outlineLevel="0" collapsed="false">
      <c r="A338" s="20"/>
      <c r="B338" s="14"/>
      <c r="C338" s="15"/>
      <c r="D338" s="21"/>
      <c r="E338" s="21"/>
      <c r="F338" s="21"/>
      <c r="G338" s="21"/>
      <c r="H338" s="21"/>
      <c r="I338" s="15"/>
      <c r="J338" s="15"/>
      <c r="K338" s="22" t="str">
        <f aca="false">IF(COUNTA($A338:$J338)=0,"",IF($I338&lt;&gt;"",$I338,IFERROR(INDEX(Settings!$B$14:$B$28,MATCH($B338,Settings!$A$14:$A$28,0)),0)))</f>
        <v/>
      </c>
      <c r="L338" s="23" t="str">
        <f aca="false">IF(COUNTA($A338:$J338)=0,"",$G338*($K338+IFERROR(INDEX(Settings!$C$14:$C$28,MATCH($B338,Settings!$A$14:$A$28,0)),0)))</f>
        <v/>
      </c>
      <c r="M338" s="23" t="str">
        <f aca="false">IF(COUNTA($A338:$J338)=0,"",($G338+$H338*Settings!$B$10)*IFERROR(INDEX(Settings!$D$14:$D$28,MATCH($B338,Settings!$A$14:$A$28,0)),0))</f>
        <v/>
      </c>
      <c r="N338" s="23" t="str">
        <f aca="false">IF(COUNTA($A338:$J338)=0,"",$F338*IFERROR(INDEX(Settings!$E$14:$E$28,MATCH($B338,Settings!$A$14:$A$28,0)),0))</f>
        <v/>
      </c>
      <c r="O338" s="23" t="str">
        <f aca="false">IF(COUNTA($A338:$J338)=0,"",$D338*Settings!$B$5)</f>
        <v/>
      </c>
      <c r="P338" s="23" t="str">
        <f aca="false">IF(COUNTA($A338:$J338)=0,"",$G338*Settings!$B$6+$H338*Settings!$B$7)</f>
        <v/>
      </c>
      <c r="Q338" s="23" t="str">
        <f aca="false">IF(COUNTA($A338:$J338)=0,"",$L338*Settings!$B$8)</f>
        <v/>
      </c>
      <c r="R338" s="23" t="str">
        <f aca="false">IF(COUNTA($A338:$J338)=0,"",($P338+$Q338)*Settings!$B$9)</f>
        <v/>
      </c>
      <c r="S338" s="23" t="str">
        <f aca="false">IF(COUNTA($A338:$J338)=0,"",$C338+$J338+SUM($M338:$R338))</f>
        <v/>
      </c>
      <c r="T338" s="23" t="str">
        <f aca="false">IF(COUNTA($A338:$J338)=0,"",$L338-$S338)</f>
        <v/>
      </c>
      <c r="U338" s="24" t="str">
        <f aca="false">IF(COUNTA($A338:$J338)=0,"",IF($L338=0,0,$T338/$L338))</f>
        <v/>
      </c>
      <c r="V338" s="24" t="str">
        <f aca="false">IF(COUNTA($A338:$J338)=0,"",IF($D338=0,0,$E338/$D338))</f>
        <v/>
      </c>
      <c r="W338" s="24" t="str">
        <f aca="false">IF(COUNTA($A338:$J338)=0,"",IF($F338=0,0,$G338/$F338))</f>
        <v/>
      </c>
      <c r="X338" s="24" t="str">
        <f aca="false">IF(COUNTA($A338:$J338)=0,"",IF($F338=0,0,$H338/$F338))</f>
        <v/>
      </c>
      <c r="Y338" s="25" t="str">
        <f aca="false">IF(COUNTA($A338:$J338)=0,"",IF($C338=0,0,$L338/$C338))</f>
        <v/>
      </c>
      <c r="Z338" s="23" t="str">
        <f aca="false">IF(COUNTA($A338:$J338)=0,"",IF($G338=0,0,$C338/$G338))</f>
        <v/>
      </c>
      <c r="AA338" s="23" t="str">
        <f aca="false">IF(COUNTA($A338:$J338)=0,"",IF($G338=0,0,$T338/$G338))</f>
        <v/>
      </c>
      <c r="AB338" s="9" t="str">
        <f aca="false">IF(COUNTA($A338:$J338)=0,"",IF($B338="","Pick a product",IF($E338&gt;$D338,"Confirmed &gt; received",IF($F338&gt;$E338,"Dispatched &gt; confirmed",IF($G338+$H338&gt;$F338,"Delivered + returned &gt; dispatched","OK")))))</f>
        <v/>
      </c>
    </row>
    <row r="339" customFormat="false" ht="15" hidden="false" customHeight="false" outlineLevel="0" collapsed="false">
      <c r="A339" s="20"/>
      <c r="B339" s="14"/>
      <c r="C339" s="15"/>
      <c r="D339" s="21"/>
      <c r="E339" s="21"/>
      <c r="F339" s="21"/>
      <c r="G339" s="21"/>
      <c r="H339" s="21"/>
      <c r="I339" s="15"/>
      <c r="J339" s="15"/>
      <c r="K339" s="22" t="str">
        <f aca="false">IF(COUNTA($A339:$J339)=0,"",IF($I339&lt;&gt;"",$I339,IFERROR(INDEX(Settings!$B$14:$B$28,MATCH($B339,Settings!$A$14:$A$28,0)),0)))</f>
        <v/>
      </c>
      <c r="L339" s="23" t="str">
        <f aca="false">IF(COUNTA($A339:$J339)=0,"",$G339*($K339+IFERROR(INDEX(Settings!$C$14:$C$28,MATCH($B339,Settings!$A$14:$A$28,0)),0)))</f>
        <v/>
      </c>
      <c r="M339" s="23" t="str">
        <f aca="false">IF(COUNTA($A339:$J339)=0,"",($G339+$H339*Settings!$B$10)*IFERROR(INDEX(Settings!$D$14:$D$28,MATCH($B339,Settings!$A$14:$A$28,0)),0))</f>
        <v/>
      </c>
      <c r="N339" s="23" t="str">
        <f aca="false">IF(COUNTA($A339:$J339)=0,"",$F339*IFERROR(INDEX(Settings!$E$14:$E$28,MATCH($B339,Settings!$A$14:$A$28,0)),0))</f>
        <v/>
      </c>
      <c r="O339" s="23" t="str">
        <f aca="false">IF(COUNTA($A339:$J339)=0,"",$D339*Settings!$B$5)</f>
        <v/>
      </c>
      <c r="P339" s="23" t="str">
        <f aca="false">IF(COUNTA($A339:$J339)=0,"",$G339*Settings!$B$6+$H339*Settings!$B$7)</f>
        <v/>
      </c>
      <c r="Q339" s="23" t="str">
        <f aca="false">IF(COUNTA($A339:$J339)=0,"",$L339*Settings!$B$8)</f>
        <v/>
      </c>
      <c r="R339" s="23" t="str">
        <f aca="false">IF(COUNTA($A339:$J339)=0,"",($P339+$Q339)*Settings!$B$9)</f>
        <v/>
      </c>
      <c r="S339" s="23" t="str">
        <f aca="false">IF(COUNTA($A339:$J339)=0,"",$C339+$J339+SUM($M339:$R339))</f>
        <v/>
      </c>
      <c r="T339" s="23" t="str">
        <f aca="false">IF(COUNTA($A339:$J339)=0,"",$L339-$S339)</f>
        <v/>
      </c>
      <c r="U339" s="24" t="str">
        <f aca="false">IF(COUNTA($A339:$J339)=0,"",IF($L339=0,0,$T339/$L339))</f>
        <v/>
      </c>
      <c r="V339" s="24" t="str">
        <f aca="false">IF(COUNTA($A339:$J339)=0,"",IF($D339=0,0,$E339/$D339))</f>
        <v/>
      </c>
      <c r="W339" s="24" t="str">
        <f aca="false">IF(COUNTA($A339:$J339)=0,"",IF($F339=0,0,$G339/$F339))</f>
        <v/>
      </c>
      <c r="X339" s="24" t="str">
        <f aca="false">IF(COUNTA($A339:$J339)=0,"",IF($F339=0,0,$H339/$F339))</f>
        <v/>
      </c>
      <c r="Y339" s="25" t="str">
        <f aca="false">IF(COUNTA($A339:$J339)=0,"",IF($C339=0,0,$L339/$C339))</f>
        <v/>
      </c>
      <c r="Z339" s="23" t="str">
        <f aca="false">IF(COUNTA($A339:$J339)=0,"",IF($G339=0,0,$C339/$G339))</f>
        <v/>
      </c>
      <c r="AA339" s="23" t="str">
        <f aca="false">IF(COUNTA($A339:$J339)=0,"",IF($G339=0,0,$T339/$G339))</f>
        <v/>
      </c>
      <c r="AB339" s="9" t="str">
        <f aca="false">IF(COUNTA($A339:$J339)=0,"",IF($B339="","Pick a product",IF($E339&gt;$D339,"Confirmed &gt; received",IF($F339&gt;$E339,"Dispatched &gt; confirmed",IF($G339+$H339&gt;$F339,"Delivered + returned &gt; dispatched","OK")))))</f>
        <v/>
      </c>
    </row>
    <row r="340" customFormat="false" ht="15" hidden="false" customHeight="false" outlineLevel="0" collapsed="false">
      <c r="A340" s="20"/>
      <c r="B340" s="14"/>
      <c r="C340" s="15"/>
      <c r="D340" s="21"/>
      <c r="E340" s="21"/>
      <c r="F340" s="21"/>
      <c r="G340" s="21"/>
      <c r="H340" s="21"/>
      <c r="I340" s="15"/>
      <c r="J340" s="15"/>
      <c r="K340" s="22" t="str">
        <f aca="false">IF(COUNTA($A340:$J340)=0,"",IF($I340&lt;&gt;"",$I340,IFERROR(INDEX(Settings!$B$14:$B$28,MATCH($B340,Settings!$A$14:$A$28,0)),0)))</f>
        <v/>
      </c>
      <c r="L340" s="23" t="str">
        <f aca="false">IF(COUNTA($A340:$J340)=0,"",$G340*($K340+IFERROR(INDEX(Settings!$C$14:$C$28,MATCH($B340,Settings!$A$14:$A$28,0)),0)))</f>
        <v/>
      </c>
      <c r="M340" s="23" t="str">
        <f aca="false">IF(COUNTA($A340:$J340)=0,"",($G340+$H340*Settings!$B$10)*IFERROR(INDEX(Settings!$D$14:$D$28,MATCH($B340,Settings!$A$14:$A$28,0)),0))</f>
        <v/>
      </c>
      <c r="N340" s="23" t="str">
        <f aca="false">IF(COUNTA($A340:$J340)=0,"",$F340*IFERROR(INDEX(Settings!$E$14:$E$28,MATCH($B340,Settings!$A$14:$A$28,0)),0))</f>
        <v/>
      </c>
      <c r="O340" s="23" t="str">
        <f aca="false">IF(COUNTA($A340:$J340)=0,"",$D340*Settings!$B$5)</f>
        <v/>
      </c>
      <c r="P340" s="23" t="str">
        <f aca="false">IF(COUNTA($A340:$J340)=0,"",$G340*Settings!$B$6+$H340*Settings!$B$7)</f>
        <v/>
      </c>
      <c r="Q340" s="23" t="str">
        <f aca="false">IF(COUNTA($A340:$J340)=0,"",$L340*Settings!$B$8)</f>
        <v/>
      </c>
      <c r="R340" s="23" t="str">
        <f aca="false">IF(COUNTA($A340:$J340)=0,"",($P340+$Q340)*Settings!$B$9)</f>
        <v/>
      </c>
      <c r="S340" s="23" t="str">
        <f aca="false">IF(COUNTA($A340:$J340)=0,"",$C340+$J340+SUM($M340:$R340))</f>
        <v/>
      </c>
      <c r="T340" s="23" t="str">
        <f aca="false">IF(COUNTA($A340:$J340)=0,"",$L340-$S340)</f>
        <v/>
      </c>
      <c r="U340" s="24" t="str">
        <f aca="false">IF(COUNTA($A340:$J340)=0,"",IF($L340=0,0,$T340/$L340))</f>
        <v/>
      </c>
      <c r="V340" s="24" t="str">
        <f aca="false">IF(COUNTA($A340:$J340)=0,"",IF($D340=0,0,$E340/$D340))</f>
        <v/>
      </c>
      <c r="W340" s="24" t="str">
        <f aca="false">IF(COUNTA($A340:$J340)=0,"",IF($F340=0,0,$G340/$F340))</f>
        <v/>
      </c>
      <c r="X340" s="24" t="str">
        <f aca="false">IF(COUNTA($A340:$J340)=0,"",IF($F340=0,0,$H340/$F340))</f>
        <v/>
      </c>
      <c r="Y340" s="25" t="str">
        <f aca="false">IF(COUNTA($A340:$J340)=0,"",IF($C340=0,0,$L340/$C340))</f>
        <v/>
      </c>
      <c r="Z340" s="23" t="str">
        <f aca="false">IF(COUNTA($A340:$J340)=0,"",IF($G340=0,0,$C340/$G340))</f>
        <v/>
      </c>
      <c r="AA340" s="23" t="str">
        <f aca="false">IF(COUNTA($A340:$J340)=0,"",IF($G340=0,0,$T340/$G340))</f>
        <v/>
      </c>
      <c r="AB340" s="9" t="str">
        <f aca="false">IF(COUNTA($A340:$J340)=0,"",IF($B340="","Pick a product",IF($E340&gt;$D340,"Confirmed &gt; received",IF($F340&gt;$E340,"Dispatched &gt; confirmed",IF($G340+$H340&gt;$F340,"Delivered + returned &gt; dispatched","OK")))))</f>
        <v/>
      </c>
    </row>
    <row r="341" customFormat="false" ht="15" hidden="false" customHeight="false" outlineLevel="0" collapsed="false">
      <c r="A341" s="20"/>
      <c r="B341" s="14"/>
      <c r="C341" s="15"/>
      <c r="D341" s="21"/>
      <c r="E341" s="21"/>
      <c r="F341" s="21"/>
      <c r="G341" s="21"/>
      <c r="H341" s="21"/>
      <c r="I341" s="15"/>
      <c r="J341" s="15"/>
      <c r="K341" s="22" t="str">
        <f aca="false">IF(COUNTA($A341:$J341)=0,"",IF($I341&lt;&gt;"",$I341,IFERROR(INDEX(Settings!$B$14:$B$28,MATCH($B341,Settings!$A$14:$A$28,0)),0)))</f>
        <v/>
      </c>
      <c r="L341" s="23" t="str">
        <f aca="false">IF(COUNTA($A341:$J341)=0,"",$G341*($K341+IFERROR(INDEX(Settings!$C$14:$C$28,MATCH($B341,Settings!$A$14:$A$28,0)),0)))</f>
        <v/>
      </c>
      <c r="M341" s="23" t="str">
        <f aca="false">IF(COUNTA($A341:$J341)=0,"",($G341+$H341*Settings!$B$10)*IFERROR(INDEX(Settings!$D$14:$D$28,MATCH($B341,Settings!$A$14:$A$28,0)),0))</f>
        <v/>
      </c>
      <c r="N341" s="23" t="str">
        <f aca="false">IF(COUNTA($A341:$J341)=0,"",$F341*IFERROR(INDEX(Settings!$E$14:$E$28,MATCH($B341,Settings!$A$14:$A$28,0)),0))</f>
        <v/>
      </c>
      <c r="O341" s="23" t="str">
        <f aca="false">IF(COUNTA($A341:$J341)=0,"",$D341*Settings!$B$5)</f>
        <v/>
      </c>
      <c r="P341" s="23" t="str">
        <f aca="false">IF(COUNTA($A341:$J341)=0,"",$G341*Settings!$B$6+$H341*Settings!$B$7)</f>
        <v/>
      </c>
      <c r="Q341" s="23" t="str">
        <f aca="false">IF(COUNTA($A341:$J341)=0,"",$L341*Settings!$B$8)</f>
        <v/>
      </c>
      <c r="R341" s="23" t="str">
        <f aca="false">IF(COUNTA($A341:$J341)=0,"",($P341+$Q341)*Settings!$B$9)</f>
        <v/>
      </c>
      <c r="S341" s="23" t="str">
        <f aca="false">IF(COUNTA($A341:$J341)=0,"",$C341+$J341+SUM($M341:$R341))</f>
        <v/>
      </c>
      <c r="T341" s="23" t="str">
        <f aca="false">IF(COUNTA($A341:$J341)=0,"",$L341-$S341)</f>
        <v/>
      </c>
      <c r="U341" s="24" t="str">
        <f aca="false">IF(COUNTA($A341:$J341)=0,"",IF($L341=0,0,$T341/$L341))</f>
        <v/>
      </c>
      <c r="V341" s="24" t="str">
        <f aca="false">IF(COUNTA($A341:$J341)=0,"",IF($D341=0,0,$E341/$D341))</f>
        <v/>
      </c>
      <c r="W341" s="24" t="str">
        <f aca="false">IF(COUNTA($A341:$J341)=0,"",IF($F341=0,0,$G341/$F341))</f>
        <v/>
      </c>
      <c r="X341" s="24" t="str">
        <f aca="false">IF(COUNTA($A341:$J341)=0,"",IF($F341=0,0,$H341/$F341))</f>
        <v/>
      </c>
      <c r="Y341" s="25" t="str">
        <f aca="false">IF(COUNTA($A341:$J341)=0,"",IF($C341=0,0,$L341/$C341))</f>
        <v/>
      </c>
      <c r="Z341" s="23" t="str">
        <f aca="false">IF(COUNTA($A341:$J341)=0,"",IF($G341=0,0,$C341/$G341))</f>
        <v/>
      </c>
      <c r="AA341" s="23" t="str">
        <f aca="false">IF(COUNTA($A341:$J341)=0,"",IF($G341=0,0,$T341/$G341))</f>
        <v/>
      </c>
      <c r="AB341" s="9" t="str">
        <f aca="false">IF(COUNTA($A341:$J341)=0,"",IF($B341="","Pick a product",IF($E341&gt;$D341,"Confirmed &gt; received",IF($F341&gt;$E341,"Dispatched &gt; confirmed",IF($G341+$H341&gt;$F341,"Delivered + returned &gt; dispatched","OK")))))</f>
        <v/>
      </c>
    </row>
    <row r="342" customFormat="false" ht="15" hidden="false" customHeight="false" outlineLevel="0" collapsed="false">
      <c r="A342" s="20"/>
      <c r="B342" s="14"/>
      <c r="C342" s="15"/>
      <c r="D342" s="21"/>
      <c r="E342" s="21"/>
      <c r="F342" s="21"/>
      <c r="G342" s="21"/>
      <c r="H342" s="21"/>
      <c r="I342" s="15"/>
      <c r="J342" s="15"/>
      <c r="K342" s="22" t="str">
        <f aca="false">IF(COUNTA($A342:$J342)=0,"",IF($I342&lt;&gt;"",$I342,IFERROR(INDEX(Settings!$B$14:$B$28,MATCH($B342,Settings!$A$14:$A$28,0)),0)))</f>
        <v/>
      </c>
      <c r="L342" s="23" t="str">
        <f aca="false">IF(COUNTA($A342:$J342)=0,"",$G342*($K342+IFERROR(INDEX(Settings!$C$14:$C$28,MATCH($B342,Settings!$A$14:$A$28,0)),0)))</f>
        <v/>
      </c>
      <c r="M342" s="23" t="str">
        <f aca="false">IF(COUNTA($A342:$J342)=0,"",($G342+$H342*Settings!$B$10)*IFERROR(INDEX(Settings!$D$14:$D$28,MATCH($B342,Settings!$A$14:$A$28,0)),0))</f>
        <v/>
      </c>
      <c r="N342" s="23" t="str">
        <f aca="false">IF(COUNTA($A342:$J342)=0,"",$F342*IFERROR(INDEX(Settings!$E$14:$E$28,MATCH($B342,Settings!$A$14:$A$28,0)),0))</f>
        <v/>
      </c>
      <c r="O342" s="23" t="str">
        <f aca="false">IF(COUNTA($A342:$J342)=0,"",$D342*Settings!$B$5)</f>
        <v/>
      </c>
      <c r="P342" s="23" t="str">
        <f aca="false">IF(COUNTA($A342:$J342)=0,"",$G342*Settings!$B$6+$H342*Settings!$B$7)</f>
        <v/>
      </c>
      <c r="Q342" s="23" t="str">
        <f aca="false">IF(COUNTA($A342:$J342)=0,"",$L342*Settings!$B$8)</f>
        <v/>
      </c>
      <c r="R342" s="23" t="str">
        <f aca="false">IF(COUNTA($A342:$J342)=0,"",($P342+$Q342)*Settings!$B$9)</f>
        <v/>
      </c>
      <c r="S342" s="23" t="str">
        <f aca="false">IF(COUNTA($A342:$J342)=0,"",$C342+$J342+SUM($M342:$R342))</f>
        <v/>
      </c>
      <c r="T342" s="23" t="str">
        <f aca="false">IF(COUNTA($A342:$J342)=0,"",$L342-$S342)</f>
        <v/>
      </c>
      <c r="U342" s="24" t="str">
        <f aca="false">IF(COUNTA($A342:$J342)=0,"",IF($L342=0,0,$T342/$L342))</f>
        <v/>
      </c>
      <c r="V342" s="24" t="str">
        <f aca="false">IF(COUNTA($A342:$J342)=0,"",IF($D342=0,0,$E342/$D342))</f>
        <v/>
      </c>
      <c r="W342" s="24" t="str">
        <f aca="false">IF(COUNTA($A342:$J342)=0,"",IF($F342=0,0,$G342/$F342))</f>
        <v/>
      </c>
      <c r="X342" s="24" t="str">
        <f aca="false">IF(COUNTA($A342:$J342)=0,"",IF($F342=0,0,$H342/$F342))</f>
        <v/>
      </c>
      <c r="Y342" s="25" t="str">
        <f aca="false">IF(COUNTA($A342:$J342)=0,"",IF($C342=0,0,$L342/$C342))</f>
        <v/>
      </c>
      <c r="Z342" s="23" t="str">
        <f aca="false">IF(COUNTA($A342:$J342)=0,"",IF($G342=0,0,$C342/$G342))</f>
        <v/>
      </c>
      <c r="AA342" s="23" t="str">
        <f aca="false">IF(COUNTA($A342:$J342)=0,"",IF($G342=0,0,$T342/$G342))</f>
        <v/>
      </c>
      <c r="AB342" s="9" t="str">
        <f aca="false">IF(COUNTA($A342:$J342)=0,"",IF($B342="","Pick a product",IF($E342&gt;$D342,"Confirmed &gt; received",IF($F342&gt;$E342,"Dispatched &gt; confirmed",IF($G342+$H342&gt;$F342,"Delivered + returned &gt; dispatched","OK")))))</f>
        <v/>
      </c>
    </row>
    <row r="343" customFormat="false" ht="15" hidden="false" customHeight="false" outlineLevel="0" collapsed="false">
      <c r="A343" s="20"/>
      <c r="B343" s="14"/>
      <c r="C343" s="15"/>
      <c r="D343" s="21"/>
      <c r="E343" s="21"/>
      <c r="F343" s="21"/>
      <c r="G343" s="21"/>
      <c r="H343" s="21"/>
      <c r="I343" s="15"/>
      <c r="J343" s="15"/>
      <c r="K343" s="22" t="str">
        <f aca="false">IF(COUNTA($A343:$J343)=0,"",IF($I343&lt;&gt;"",$I343,IFERROR(INDEX(Settings!$B$14:$B$28,MATCH($B343,Settings!$A$14:$A$28,0)),0)))</f>
        <v/>
      </c>
      <c r="L343" s="23" t="str">
        <f aca="false">IF(COUNTA($A343:$J343)=0,"",$G343*($K343+IFERROR(INDEX(Settings!$C$14:$C$28,MATCH($B343,Settings!$A$14:$A$28,0)),0)))</f>
        <v/>
      </c>
      <c r="M343" s="23" t="str">
        <f aca="false">IF(COUNTA($A343:$J343)=0,"",($G343+$H343*Settings!$B$10)*IFERROR(INDEX(Settings!$D$14:$D$28,MATCH($B343,Settings!$A$14:$A$28,0)),0))</f>
        <v/>
      </c>
      <c r="N343" s="23" t="str">
        <f aca="false">IF(COUNTA($A343:$J343)=0,"",$F343*IFERROR(INDEX(Settings!$E$14:$E$28,MATCH($B343,Settings!$A$14:$A$28,0)),0))</f>
        <v/>
      </c>
      <c r="O343" s="23" t="str">
        <f aca="false">IF(COUNTA($A343:$J343)=0,"",$D343*Settings!$B$5)</f>
        <v/>
      </c>
      <c r="P343" s="23" t="str">
        <f aca="false">IF(COUNTA($A343:$J343)=0,"",$G343*Settings!$B$6+$H343*Settings!$B$7)</f>
        <v/>
      </c>
      <c r="Q343" s="23" t="str">
        <f aca="false">IF(COUNTA($A343:$J343)=0,"",$L343*Settings!$B$8)</f>
        <v/>
      </c>
      <c r="R343" s="23" t="str">
        <f aca="false">IF(COUNTA($A343:$J343)=0,"",($P343+$Q343)*Settings!$B$9)</f>
        <v/>
      </c>
      <c r="S343" s="23" t="str">
        <f aca="false">IF(COUNTA($A343:$J343)=0,"",$C343+$J343+SUM($M343:$R343))</f>
        <v/>
      </c>
      <c r="T343" s="23" t="str">
        <f aca="false">IF(COUNTA($A343:$J343)=0,"",$L343-$S343)</f>
        <v/>
      </c>
      <c r="U343" s="24" t="str">
        <f aca="false">IF(COUNTA($A343:$J343)=0,"",IF($L343=0,0,$T343/$L343))</f>
        <v/>
      </c>
      <c r="V343" s="24" t="str">
        <f aca="false">IF(COUNTA($A343:$J343)=0,"",IF($D343=0,0,$E343/$D343))</f>
        <v/>
      </c>
      <c r="W343" s="24" t="str">
        <f aca="false">IF(COUNTA($A343:$J343)=0,"",IF($F343=0,0,$G343/$F343))</f>
        <v/>
      </c>
      <c r="X343" s="24" t="str">
        <f aca="false">IF(COUNTA($A343:$J343)=0,"",IF($F343=0,0,$H343/$F343))</f>
        <v/>
      </c>
      <c r="Y343" s="25" t="str">
        <f aca="false">IF(COUNTA($A343:$J343)=0,"",IF($C343=0,0,$L343/$C343))</f>
        <v/>
      </c>
      <c r="Z343" s="23" t="str">
        <f aca="false">IF(COUNTA($A343:$J343)=0,"",IF($G343=0,0,$C343/$G343))</f>
        <v/>
      </c>
      <c r="AA343" s="23" t="str">
        <f aca="false">IF(COUNTA($A343:$J343)=0,"",IF($G343=0,0,$T343/$G343))</f>
        <v/>
      </c>
      <c r="AB343" s="9" t="str">
        <f aca="false">IF(COUNTA($A343:$J343)=0,"",IF($B343="","Pick a product",IF($E343&gt;$D343,"Confirmed &gt; received",IF($F343&gt;$E343,"Dispatched &gt; confirmed",IF($G343+$H343&gt;$F343,"Delivered + returned &gt; dispatched","OK")))))</f>
        <v/>
      </c>
    </row>
    <row r="344" customFormat="false" ht="15" hidden="false" customHeight="false" outlineLevel="0" collapsed="false">
      <c r="A344" s="20"/>
      <c r="B344" s="14"/>
      <c r="C344" s="15"/>
      <c r="D344" s="21"/>
      <c r="E344" s="21"/>
      <c r="F344" s="21"/>
      <c r="G344" s="21"/>
      <c r="H344" s="21"/>
      <c r="I344" s="15"/>
      <c r="J344" s="15"/>
      <c r="K344" s="22" t="str">
        <f aca="false">IF(COUNTA($A344:$J344)=0,"",IF($I344&lt;&gt;"",$I344,IFERROR(INDEX(Settings!$B$14:$B$28,MATCH($B344,Settings!$A$14:$A$28,0)),0)))</f>
        <v/>
      </c>
      <c r="L344" s="23" t="str">
        <f aca="false">IF(COUNTA($A344:$J344)=0,"",$G344*($K344+IFERROR(INDEX(Settings!$C$14:$C$28,MATCH($B344,Settings!$A$14:$A$28,0)),0)))</f>
        <v/>
      </c>
      <c r="M344" s="23" t="str">
        <f aca="false">IF(COUNTA($A344:$J344)=0,"",($G344+$H344*Settings!$B$10)*IFERROR(INDEX(Settings!$D$14:$D$28,MATCH($B344,Settings!$A$14:$A$28,0)),0))</f>
        <v/>
      </c>
      <c r="N344" s="23" t="str">
        <f aca="false">IF(COUNTA($A344:$J344)=0,"",$F344*IFERROR(INDEX(Settings!$E$14:$E$28,MATCH($B344,Settings!$A$14:$A$28,0)),0))</f>
        <v/>
      </c>
      <c r="O344" s="23" t="str">
        <f aca="false">IF(COUNTA($A344:$J344)=0,"",$D344*Settings!$B$5)</f>
        <v/>
      </c>
      <c r="P344" s="23" t="str">
        <f aca="false">IF(COUNTA($A344:$J344)=0,"",$G344*Settings!$B$6+$H344*Settings!$B$7)</f>
        <v/>
      </c>
      <c r="Q344" s="23" t="str">
        <f aca="false">IF(COUNTA($A344:$J344)=0,"",$L344*Settings!$B$8)</f>
        <v/>
      </c>
      <c r="R344" s="23" t="str">
        <f aca="false">IF(COUNTA($A344:$J344)=0,"",($P344+$Q344)*Settings!$B$9)</f>
        <v/>
      </c>
      <c r="S344" s="23" t="str">
        <f aca="false">IF(COUNTA($A344:$J344)=0,"",$C344+$J344+SUM($M344:$R344))</f>
        <v/>
      </c>
      <c r="T344" s="23" t="str">
        <f aca="false">IF(COUNTA($A344:$J344)=0,"",$L344-$S344)</f>
        <v/>
      </c>
      <c r="U344" s="24" t="str">
        <f aca="false">IF(COUNTA($A344:$J344)=0,"",IF($L344=0,0,$T344/$L344))</f>
        <v/>
      </c>
      <c r="V344" s="24" t="str">
        <f aca="false">IF(COUNTA($A344:$J344)=0,"",IF($D344=0,0,$E344/$D344))</f>
        <v/>
      </c>
      <c r="W344" s="24" t="str">
        <f aca="false">IF(COUNTA($A344:$J344)=0,"",IF($F344=0,0,$G344/$F344))</f>
        <v/>
      </c>
      <c r="X344" s="24" t="str">
        <f aca="false">IF(COUNTA($A344:$J344)=0,"",IF($F344=0,0,$H344/$F344))</f>
        <v/>
      </c>
      <c r="Y344" s="25" t="str">
        <f aca="false">IF(COUNTA($A344:$J344)=0,"",IF($C344=0,0,$L344/$C344))</f>
        <v/>
      </c>
      <c r="Z344" s="23" t="str">
        <f aca="false">IF(COUNTA($A344:$J344)=0,"",IF($G344=0,0,$C344/$G344))</f>
        <v/>
      </c>
      <c r="AA344" s="23" t="str">
        <f aca="false">IF(COUNTA($A344:$J344)=0,"",IF($G344=0,0,$T344/$G344))</f>
        <v/>
      </c>
      <c r="AB344" s="9" t="str">
        <f aca="false">IF(COUNTA($A344:$J344)=0,"",IF($B344="","Pick a product",IF($E344&gt;$D344,"Confirmed &gt; received",IF($F344&gt;$E344,"Dispatched &gt; confirmed",IF($G344+$H344&gt;$F344,"Delivered + returned &gt; dispatched","OK")))))</f>
        <v/>
      </c>
    </row>
    <row r="345" customFormat="false" ht="15" hidden="false" customHeight="false" outlineLevel="0" collapsed="false">
      <c r="A345" s="20"/>
      <c r="B345" s="14"/>
      <c r="C345" s="15"/>
      <c r="D345" s="21"/>
      <c r="E345" s="21"/>
      <c r="F345" s="21"/>
      <c r="G345" s="21"/>
      <c r="H345" s="21"/>
      <c r="I345" s="15"/>
      <c r="J345" s="15"/>
      <c r="K345" s="22" t="str">
        <f aca="false">IF(COUNTA($A345:$J345)=0,"",IF($I345&lt;&gt;"",$I345,IFERROR(INDEX(Settings!$B$14:$B$28,MATCH($B345,Settings!$A$14:$A$28,0)),0)))</f>
        <v/>
      </c>
      <c r="L345" s="23" t="str">
        <f aca="false">IF(COUNTA($A345:$J345)=0,"",$G345*($K345+IFERROR(INDEX(Settings!$C$14:$C$28,MATCH($B345,Settings!$A$14:$A$28,0)),0)))</f>
        <v/>
      </c>
      <c r="M345" s="23" t="str">
        <f aca="false">IF(COUNTA($A345:$J345)=0,"",($G345+$H345*Settings!$B$10)*IFERROR(INDEX(Settings!$D$14:$D$28,MATCH($B345,Settings!$A$14:$A$28,0)),0))</f>
        <v/>
      </c>
      <c r="N345" s="23" t="str">
        <f aca="false">IF(COUNTA($A345:$J345)=0,"",$F345*IFERROR(INDEX(Settings!$E$14:$E$28,MATCH($B345,Settings!$A$14:$A$28,0)),0))</f>
        <v/>
      </c>
      <c r="O345" s="23" t="str">
        <f aca="false">IF(COUNTA($A345:$J345)=0,"",$D345*Settings!$B$5)</f>
        <v/>
      </c>
      <c r="P345" s="23" t="str">
        <f aca="false">IF(COUNTA($A345:$J345)=0,"",$G345*Settings!$B$6+$H345*Settings!$B$7)</f>
        <v/>
      </c>
      <c r="Q345" s="23" t="str">
        <f aca="false">IF(COUNTA($A345:$J345)=0,"",$L345*Settings!$B$8)</f>
        <v/>
      </c>
      <c r="R345" s="23" t="str">
        <f aca="false">IF(COUNTA($A345:$J345)=0,"",($P345+$Q345)*Settings!$B$9)</f>
        <v/>
      </c>
      <c r="S345" s="23" t="str">
        <f aca="false">IF(COUNTA($A345:$J345)=0,"",$C345+$J345+SUM($M345:$R345))</f>
        <v/>
      </c>
      <c r="T345" s="23" t="str">
        <f aca="false">IF(COUNTA($A345:$J345)=0,"",$L345-$S345)</f>
        <v/>
      </c>
      <c r="U345" s="24" t="str">
        <f aca="false">IF(COUNTA($A345:$J345)=0,"",IF($L345=0,0,$T345/$L345))</f>
        <v/>
      </c>
      <c r="V345" s="24" t="str">
        <f aca="false">IF(COUNTA($A345:$J345)=0,"",IF($D345=0,0,$E345/$D345))</f>
        <v/>
      </c>
      <c r="W345" s="24" t="str">
        <f aca="false">IF(COUNTA($A345:$J345)=0,"",IF($F345=0,0,$G345/$F345))</f>
        <v/>
      </c>
      <c r="X345" s="24" t="str">
        <f aca="false">IF(COUNTA($A345:$J345)=0,"",IF($F345=0,0,$H345/$F345))</f>
        <v/>
      </c>
      <c r="Y345" s="25" t="str">
        <f aca="false">IF(COUNTA($A345:$J345)=0,"",IF($C345=0,0,$L345/$C345))</f>
        <v/>
      </c>
      <c r="Z345" s="23" t="str">
        <f aca="false">IF(COUNTA($A345:$J345)=0,"",IF($G345=0,0,$C345/$G345))</f>
        <v/>
      </c>
      <c r="AA345" s="23" t="str">
        <f aca="false">IF(COUNTA($A345:$J345)=0,"",IF($G345=0,0,$T345/$G345))</f>
        <v/>
      </c>
      <c r="AB345" s="9" t="str">
        <f aca="false">IF(COUNTA($A345:$J345)=0,"",IF($B345="","Pick a product",IF($E345&gt;$D345,"Confirmed &gt; received",IF($F345&gt;$E345,"Dispatched &gt; confirmed",IF($G345+$H345&gt;$F345,"Delivered + returned &gt; dispatched","OK")))))</f>
        <v/>
      </c>
    </row>
    <row r="346" customFormat="false" ht="15" hidden="false" customHeight="false" outlineLevel="0" collapsed="false">
      <c r="A346" s="20"/>
      <c r="B346" s="14"/>
      <c r="C346" s="15"/>
      <c r="D346" s="21"/>
      <c r="E346" s="21"/>
      <c r="F346" s="21"/>
      <c r="G346" s="21"/>
      <c r="H346" s="21"/>
      <c r="I346" s="15"/>
      <c r="J346" s="15"/>
      <c r="K346" s="22" t="str">
        <f aca="false">IF(COUNTA($A346:$J346)=0,"",IF($I346&lt;&gt;"",$I346,IFERROR(INDEX(Settings!$B$14:$B$28,MATCH($B346,Settings!$A$14:$A$28,0)),0)))</f>
        <v/>
      </c>
      <c r="L346" s="23" t="str">
        <f aca="false">IF(COUNTA($A346:$J346)=0,"",$G346*($K346+IFERROR(INDEX(Settings!$C$14:$C$28,MATCH($B346,Settings!$A$14:$A$28,0)),0)))</f>
        <v/>
      </c>
      <c r="M346" s="23" t="str">
        <f aca="false">IF(COUNTA($A346:$J346)=0,"",($G346+$H346*Settings!$B$10)*IFERROR(INDEX(Settings!$D$14:$D$28,MATCH($B346,Settings!$A$14:$A$28,0)),0))</f>
        <v/>
      </c>
      <c r="N346" s="23" t="str">
        <f aca="false">IF(COUNTA($A346:$J346)=0,"",$F346*IFERROR(INDEX(Settings!$E$14:$E$28,MATCH($B346,Settings!$A$14:$A$28,0)),0))</f>
        <v/>
      </c>
      <c r="O346" s="23" t="str">
        <f aca="false">IF(COUNTA($A346:$J346)=0,"",$D346*Settings!$B$5)</f>
        <v/>
      </c>
      <c r="P346" s="23" t="str">
        <f aca="false">IF(COUNTA($A346:$J346)=0,"",$G346*Settings!$B$6+$H346*Settings!$B$7)</f>
        <v/>
      </c>
      <c r="Q346" s="23" t="str">
        <f aca="false">IF(COUNTA($A346:$J346)=0,"",$L346*Settings!$B$8)</f>
        <v/>
      </c>
      <c r="R346" s="23" t="str">
        <f aca="false">IF(COUNTA($A346:$J346)=0,"",($P346+$Q346)*Settings!$B$9)</f>
        <v/>
      </c>
      <c r="S346" s="23" t="str">
        <f aca="false">IF(COUNTA($A346:$J346)=0,"",$C346+$J346+SUM($M346:$R346))</f>
        <v/>
      </c>
      <c r="T346" s="23" t="str">
        <f aca="false">IF(COUNTA($A346:$J346)=0,"",$L346-$S346)</f>
        <v/>
      </c>
      <c r="U346" s="24" t="str">
        <f aca="false">IF(COUNTA($A346:$J346)=0,"",IF($L346=0,0,$T346/$L346))</f>
        <v/>
      </c>
      <c r="V346" s="24" t="str">
        <f aca="false">IF(COUNTA($A346:$J346)=0,"",IF($D346=0,0,$E346/$D346))</f>
        <v/>
      </c>
      <c r="W346" s="24" t="str">
        <f aca="false">IF(COUNTA($A346:$J346)=0,"",IF($F346=0,0,$G346/$F346))</f>
        <v/>
      </c>
      <c r="X346" s="24" t="str">
        <f aca="false">IF(COUNTA($A346:$J346)=0,"",IF($F346=0,0,$H346/$F346))</f>
        <v/>
      </c>
      <c r="Y346" s="25" t="str">
        <f aca="false">IF(COUNTA($A346:$J346)=0,"",IF($C346=0,0,$L346/$C346))</f>
        <v/>
      </c>
      <c r="Z346" s="23" t="str">
        <f aca="false">IF(COUNTA($A346:$J346)=0,"",IF($G346=0,0,$C346/$G346))</f>
        <v/>
      </c>
      <c r="AA346" s="23" t="str">
        <f aca="false">IF(COUNTA($A346:$J346)=0,"",IF($G346=0,0,$T346/$G346))</f>
        <v/>
      </c>
      <c r="AB346" s="9" t="str">
        <f aca="false">IF(COUNTA($A346:$J346)=0,"",IF($B346="","Pick a product",IF($E346&gt;$D346,"Confirmed &gt; received",IF($F346&gt;$E346,"Dispatched &gt; confirmed",IF($G346+$H346&gt;$F346,"Delivered + returned &gt; dispatched","OK")))))</f>
        <v/>
      </c>
    </row>
    <row r="347" customFormat="false" ht="15" hidden="false" customHeight="false" outlineLevel="0" collapsed="false">
      <c r="A347" s="20"/>
      <c r="B347" s="14"/>
      <c r="C347" s="15"/>
      <c r="D347" s="21"/>
      <c r="E347" s="21"/>
      <c r="F347" s="21"/>
      <c r="G347" s="21"/>
      <c r="H347" s="21"/>
      <c r="I347" s="15"/>
      <c r="J347" s="15"/>
      <c r="K347" s="22" t="str">
        <f aca="false">IF(COUNTA($A347:$J347)=0,"",IF($I347&lt;&gt;"",$I347,IFERROR(INDEX(Settings!$B$14:$B$28,MATCH($B347,Settings!$A$14:$A$28,0)),0)))</f>
        <v/>
      </c>
      <c r="L347" s="23" t="str">
        <f aca="false">IF(COUNTA($A347:$J347)=0,"",$G347*($K347+IFERROR(INDEX(Settings!$C$14:$C$28,MATCH($B347,Settings!$A$14:$A$28,0)),0)))</f>
        <v/>
      </c>
      <c r="M347" s="23" t="str">
        <f aca="false">IF(COUNTA($A347:$J347)=0,"",($G347+$H347*Settings!$B$10)*IFERROR(INDEX(Settings!$D$14:$D$28,MATCH($B347,Settings!$A$14:$A$28,0)),0))</f>
        <v/>
      </c>
      <c r="N347" s="23" t="str">
        <f aca="false">IF(COUNTA($A347:$J347)=0,"",$F347*IFERROR(INDEX(Settings!$E$14:$E$28,MATCH($B347,Settings!$A$14:$A$28,0)),0))</f>
        <v/>
      </c>
      <c r="O347" s="23" t="str">
        <f aca="false">IF(COUNTA($A347:$J347)=0,"",$D347*Settings!$B$5)</f>
        <v/>
      </c>
      <c r="P347" s="23" t="str">
        <f aca="false">IF(COUNTA($A347:$J347)=0,"",$G347*Settings!$B$6+$H347*Settings!$B$7)</f>
        <v/>
      </c>
      <c r="Q347" s="23" t="str">
        <f aca="false">IF(COUNTA($A347:$J347)=0,"",$L347*Settings!$B$8)</f>
        <v/>
      </c>
      <c r="R347" s="23" t="str">
        <f aca="false">IF(COUNTA($A347:$J347)=0,"",($P347+$Q347)*Settings!$B$9)</f>
        <v/>
      </c>
      <c r="S347" s="23" t="str">
        <f aca="false">IF(COUNTA($A347:$J347)=0,"",$C347+$J347+SUM($M347:$R347))</f>
        <v/>
      </c>
      <c r="T347" s="23" t="str">
        <f aca="false">IF(COUNTA($A347:$J347)=0,"",$L347-$S347)</f>
        <v/>
      </c>
      <c r="U347" s="24" t="str">
        <f aca="false">IF(COUNTA($A347:$J347)=0,"",IF($L347=0,0,$T347/$L347))</f>
        <v/>
      </c>
      <c r="V347" s="24" t="str">
        <f aca="false">IF(COUNTA($A347:$J347)=0,"",IF($D347=0,0,$E347/$D347))</f>
        <v/>
      </c>
      <c r="W347" s="24" t="str">
        <f aca="false">IF(COUNTA($A347:$J347)=0,"",IF($F347=0,0,$G347/$F347))</f>
        <v/>
      </c>
      <c r="X347" s="24" t="str">
        <f aca="false">IF(COUNTA($A347:$J347)=0,"",IF($F347=0,0,$H347/$F347))</f>
        <v/>
      </c>
      <c r="Y347" s="25" t="str">
        <f aca="false">IF(COUNTA($A347:$J347)=0,"",IF($C347=0,0,$L347/$C347))</f>
        <v/>
      </c>
      <c r="Z347" s="23" t="str">
        <f aca="false">IF(COUNTA($A347:$J347)=0,"",IF($G347=0,0,$C347/$G347))</f>
        <v/>
      </c>
      <c r="AA347" s="23" t="str">
        <f aca="false">IF(COUNTA($A347:$J347)=0,"",IF($G347=0,0,$T347/$G347))</f>
        <v/>
      </c>
      <c r="AB347" s="9" t="str">
        <f aca="false">IF(COUNTA($A347:$J347)=0,"",IF($B347="","Pick a product",IF($E347&gt;$D347,"Confirmed &gt; received",IF($F347&gt;$E347,"Dispatched &gt; confirmed",IF($G347+$H347&gt;$F347,"Delivered + returned &gt; dispatched","OK")))))</f>
        <v/>
      </c>
    </row>
    <row r="348" customFormat="false" ht="15" hidden="false" customHeight="false" outlineLevel="0" collapsed="false">
      <c r="A348" s="20"/>
      <c r="B348" s="14"/>
      <c r="C348" s="15"/>
      <c r="D348" s="21"/>
      <c r="E348" s="21"/>
      <c r="F348" s="21"/>
      <c r="G348" s="21"/>
      <c r="H348" s="21"/>
      <c r="I348" s="15"/>
      <c r="J348" s="15"/>
      <c r="K348" s="22" t="str">
        <f aca="false">IF(COUNTA($A348:$J348)=0,"",IF($I348&lt;&gt;"",$I348,IFERROR(INDEX(Settings!$B$14:$B$28,MATCH($B348,Settings!$A$14:$A$28,0)),0)))</f>
        <v/>
      </c>
      <c r="L348" s="23" t="str">
        <f aca="false">IF(COUNTA($A348:$J348)=0,"",$G348*($K348+IFERROR(INDEX(Settings!$C$14:$C$28,MATCH($B348,Settings!$A$14:$A$28,0)),0)))</f>
        <v/>
      </c>
      <c r="M348" s="23" t="str">
        <f aca="false">IF(COUNTA($A348:$J348)=0,"",($G348+$H348*Settings!$B$10)*IFERROR(INDEX(Settings!$D$14:$D$28,MATCH($B348,Settings!$A$14:$A$28,0)),0))</f>
        <v/>
      </c>
      <c r="N348" s="23" t="str">
        <f aca="false">IF(COUNTA($A348:$J348)=0,"",$F348*IFERROR(INDEX(Settings!$E$14:$E$28,MATCH($B348,Settings!$A$14:$A$28,0)),0))</f>
        <v/>
      </c>
      <c r="O348" s="23" t="str">
        <f aca="false">IF(COUNTA($A348:$J348)=0,"",$D348*Settings!$B$5)</f>
        <v/>
      </c>
      <c r="P348" s="23" t="str">
        <f aca="false">IF(COUNTA($A348:$J348)=0,"",$G348*Settings!$B$6+$H348*Settings!$B$7)</f>
        <v/>
      </c>
      <c r="Q348" s="23" t="str">
        <f aca="false">IF(COUNTA($A348:$J348)=0,"",$L348*Settings!$B$8)</f>
        <v/>
      </c>
      <c r="R348" s="23" t="str">
        <f aca="false">IF(COUNTA($A348:$J348)=0,"",($P348+$Q348)*Settings!$B$9)</f>
        <v/>
      </c>
      <c r="S348" s="23" t="str">
        <f aca="false">IF(COUNTA($A348:$J348)=0,"",$C348+$J348+SUM($M348:$R348))</f>
        <v/>
      </c>
      <c r="T348" s="23" t="str">
        <f aca="false">IF(COUNTA($A348:$J348)=0,"",$L348-$S348)</f>
        <v/>
      </c>
      <c r="U348" s="24" t="str">
        <f aca="false">IF(COUNTA($A348:$J348)=0,"",IF($L348=0,0,$T348/$L348))</f>
        <v/>
      </c>
      <c r="V348" s="24" t="str">
        <f aca="false">IF(COUNTA($A348:$J348)=0,"",IF($D348=0,0,$E348/$D348))</f>
        <v/>
      </c>
      <c r="W348" s="24" t="str">
        <f aca="false">IF(COUNTA($A348:$J348)=0,"",IF($F348=0,0,$G348/$F348))</f>
        <v/>
      </c>
      <c r="X348" s="24" t="str">
        <f aca="false">IF(COUNTA($A348:$J348)=0,"",IF($F348=0,0,$H348/$F348))</f>
        <v/>
      </c>
      <c r="Y348" s="25" t="str">
        <f aca="false">IF(COUNTA($A348:$J348)=0,"",IF($C348=0,0,$L348/$C348))</f>
        <v/>
      </c>
      <c r="Z348" s="23" t="str">
        <f aca="false">IF(COUNTA($A348:$J348)=0,"",IF($G348=0,0,$C348/$G348))</f>
        <v/>
      </c>
      <c r="AA348" s="23" t="str">
        <f aca="false">IF(COUNTA($A348:$J348)=0,"",IF($G348=0,0,$T348/$G348))</f>
        <v/>
      </c>
      <c r="AB348" s="9" t="str">
        <f aca="false">IF(COUNTA($A348:$J348)=0,"",IF($B348="","Pick a product",IF($E348&gt;$D348,"Confirmed &gt; received",IF($F348&gt;$E348,"Dispatched &gt; confirmed",IF($G348+$H348&gt;$F348,"Delivered + returned &gt; dispatched","OK")))))</f>
        <v/>
      </c>
    </row>
    <row r="349" customFormat="false" ht="15" hidden="false" customHeight="false" outlineLevel="0" collapsed="false">
      <c r="A349" s="20"/>
      <c r="B349" s="14"/>
      <c r="C349" s="15"/>
      <c r="D349" s="21"/>
      <c r="E349" s="21"/>
      <c r="F349" s="21"/>
      <c r="G349" s="21"/>
      <c r="H349" s="21"/>
      <c r="I349" s="15"/>
      <c r="J349" s="15"/>
      <c r="K349" s="22" t="str">
        <f aca="false">IF(COUNTA($A349:$J349)=0,"",IF($I349&lt;&gt;"",$I349,IFERROR(INDEX(Settings!$B$14:$B$28,MATCH($B349,Settings!$A$14:$A$28,0)),0)))</f>
        <v/>
      </c>
      <c r="L349" s="23" t="str">
        <f aca="false">IF(COUNTA($A349:$J349)=0,"",$G349*($K349+IFERROR(INDEX(Settings!$C$14:$C$28,MATCH($B349,Settings!$A$14:$A$28,0)),0)))</f>
        <v/>
      </c>
      <c r="M349" s="23" t="str">
        <f aca="false">IF(COUNTA($A349:$J349)=0,"",($G349+$H349*Settings!$B$10)*IFERROR(INDEX(Settings!$D$14:$D$28,MATCH($B349,Settings!$A$14:$A$28,0)),0))</f>
        <v/>
      </c>
      <c r="N349" s="23" t="str">
        <f aca="false">IF(COUNTA($A349:$J349)=0,"",$F349*IFERROR(INDEX(Settings!$E$14:$E$28,MATCH($B349,Settings!$A$14:$A$28,0)),0))</f>
        <v/>
      </c>
      <c r="O349" s="23" t="str">
        <f aca="false">IF(COUNTA($A349:$J349)=0,"",$D349*Settings!$B$5)</f>
        <v/>
      </c>
      <c r="P349" s="23" t="str">
        <f aca="false">IF(COUNTA($A349:$J349)=0,"",$G349*Settings!$B$6+$H349*Settings!$B$7)</f>
        <v/>
      </c>
      <c r="Q349" s="23" t="str">
        <f aca="false">IF(COUNTA($A349:$J349)=0,"",$L349*Settings!$B$8)</f>
        <v/>
      </c>
      <c r="R349" s="23" t="str">
        <f aca="false">IF(COUNTA($A349:$J349)=0,"",($P349+$Q349)*Settings!$B$9)</f>
        <v/>
      </c>
      <c r="S349" s="23" t="str">
        <f aca="false">IF(COUNTA($A349:$J349)=0,"",$C349+$J349+SUM($M349:$R349))</f>
        <v/>
      </c>
      <c r="T349" s="23" t="str">
        <f aca="false">IF(COUNTA($A349:$J349)=0,"",$L349-$S349)</f>
        <v/>
      </c>
      <c r="U349" s="24" t="str">
        <f aca="false">IF(COUNTA($A349:$J349)=0,"",IF($L349=0,0,$T349/$L349))</f>
        <v/>
      </c>
      <c r="V349" s="24" t="str">
        <f aca="false">IF(COUNTA($A349:$J349)=0,"",IF($D349=0,0,$E349/$D349))</f>
        <v/>
      </c>
      <c r="W349" s="24" t="str">
        <f aca="false">IF(COUNTA($A349:$J349)=0,"",IF($F349=0,0,$G349/$F349))</f>
        <v/>
      </c>
      <c r="X349" s="24" t="str">
        <f aca="false">IF(COUNTA($A349:$J349)=0,"",IF($F349=0,0,$H349/$F349))</f>
        <v/>
      </c>
      <c r="Y349" s="25" t="str">
        <f aca="false">IF(COUNTA($A349:$J349)=0,"",IF($C349=0,0,$L349/$C349))</f>
        <v/>
      </c>
      <c r="Z349" s="23" t="str">
        <f aca="false">IF(COUNTA($A349:$J349)=0,"",IF($G349=0,0,$C349/$G349))</f>
        <v/>
      </c>
      <c r="AA349" s="23" t="str">
        <f aca="false">IF(COUNTA($A349:$J349)=0,"",IF($G349=0,0,$T349/$G349))</f>
        <v/>
      </c>
      <c r="AB349" s="9" t="str">
        <f aca="false">IF(COUNTA($A349:$J349)=0,"",IF($B349="","Pick a product",IF($E349&gt;$D349,"Confirmed &gt; received",IF($F349&gt;$E349,"Dispatched &gt; confirmed",IF($G349+$H349&gt;$F349,"Delivered + returned &gt; dispatched","OK")))))</f>
        <v/>
      </c>
    </row>
    <row r="350" customFormat="false" ht="15" hidden="false" customHeight="false" outlineLevel="0" collapsed="false">
      <c r="A350" s="20"/>
      <c r="B350" s="14"/>
      <c r="C350" s="15"/>
      <c r="D350" s="21"/>
      <c r="E350" s="21"/>
      <c r="F350" s="21"/>
      <c r="G350" s="21"/>
      <c r="H350" s="21"/>
      <c r="I350" s="15"/>
      <c r="J350" s="15"/>
      <c r="K350" s="22" t="str">
        <f aca="false">IF(COUNTA($A350:$J350)=0,"",IF($I350&lt;&gt;"",$I350,IFERROR(INDEX(Settings!$B$14:$B$28,MATCH($B350,Settings!$A$14:$A$28,0)),0)))</f>
        <v/>
      </c>
      <c r="L350" s="23" t="str">
        <f aca="false">IF(COUNTA($A350:$J350)=0,"",$G350*($K350+IFERROR(INDEX(Settings!$C$14:$C$28,MATCH($B350,Settings!$A$14:$A$28,0)),0)))</f>
        <v/>
      </c>
      <c r="M350" s="23" t="str">
        <f aca="false">IF(COUNTA($A350:$J350)=0,"",($G350+$H350*Settings!$B$10)*IFERROR(INDEX(Settings!$D$14:$D$28,MATCH($B350,Settings!$A$14:$A$28,0)),0))</f>
        <v/>
      </c>
      <c r="N350" s="23" t="str">
        <f aca="false">IF(COUNTA($A350:$J350)=0,"",$F350*IFERROR(INDEX(Settings!$E$14:$E$28,MATCH($B350,Settings!$A$14:$A$28,0)),0))</f>
        <v/>
      </c>
      <c r="O350" s="23" t="str">
        <f aca="false">IF(COUNTA($A350:$J350)=0,"",$D350*Settings!$B$5)</f>
        <v/>
      </c>
      <c r="P350" s="23" t="str">
        <f aca="false">IF(COUNTA($A350:$J350)=0,"",$G350*Settings!$B$6+$H350*Settings!$B$7)</f>
        <v/>
      </c>
      <c r="Q350" s="23" t="str">
        <f aca="false">IF(COUNTA($A350:$J350)=0,"",$L350*Settings!$B$8)</f>
        <v/>
      </c>
      <c r="R350" s="23" t="str">
        <f aca="false">IF(COUNTA($A350:$J350)=0,"",($P350+$Q350)*Settings!$B$9)</f>
        <v/>
      </c>
      <c r="S350" s="23" t="str">
        <f aca="false">IF(COUNTA($A350:$J350)=0,"",$C350+$J350+SUM($M350:$R350))</f>
        <v/>
      </c>
      <c r="T350" s="23" t="str">
        <f aca="false">IF(COUNTA($A350:$J350)=0,"",$L350-$S350)</f>
        <v/>
      </c>
      <c r="U350" s="24" t="str">
        <f aca="false">IF(COUNTA($A350:$J350)=0,"",IF($L350=0,0,$T350/$L350))</f>
        <v/>
      </c>
      <c r="V350" s="24" t="str">
        <f aca="false">IF(COUNTA($A350:$J350)=0,"",IF($D350=0,0,$E350/$D350))</f>
        <v/>
      </c>
      <c r="W350" s="24" t="str">
        <f aca="false">IF(COUNTA($A350:$J350)=0,"",IF($F350=0,0,$G350/$F350))</f>
        <v/>
      </c>
      <c r="X350" s="24" t="str">
        <f aca="false">IF(COUNTA($A350:$J350)=0,"",IF($F350=0,0,$H350/$F350))</f>
        <v/>
      </c>
      <c r="Y350" s="25" t="str">
        <f aca="false">IF(COUNTA($A350:$J350)=0,"",IF($C350=0,0,$L350/$C350))</f>
        <v/>
      </c>
      <c r="Z350" s="23" t="str">
        <f aca="false">IF(COUNTA($A350:$J350)=0,"",IF($G350=0,0,$C350/$G350))</f>
        <v/>
      </c>
      <c r="AA350" s="23" t="str">
        <f aca="false">IF(COUNTA($A350:$J350)=0,"",IF($G350=0,0,$T350/$G350))</f>
        <v/>
      </c>
      <c r="AB350" s="9" t="str">
        <f aca="false">IF(COUNTA($A350:$J350)=0,"",IF($B350="","Pick a product",IF($E350&gt;$D350,"Confirmed &gt; received",IF($F350&gt;$E350,"Dispatched &gt; confirmed",IF($G350+$H350&gt;$F350,"Delivered + returned &gt; dispatched","OK")))))</f>
        <v/>
      </c>
    </row>
    <row r="351" customFormat="false" ht="15" hidden="false" customHeight="false" outlineLevel="0" collapsed="false">
      <c r="A351" s="20"/>
      <c r="B351" s="14"/>
      <c r="C351" s="15"/>
      <c r="D351" s="21"/>
      <c r="E351" s="21"/>
      <c r="F351" s="21"/>
      <c r="G351" s="21"/>
      <c r="H351" s="21"/>
      <c r="I351" s="15"/>
      <c r="J351" s="15"/>
      <c r="K351" s="22" t="str">
        <f aca="false">IF(COUNTA($A351:$J351)=0,"",IF($I351&lt;&gt;"",$I351,IFERROR(INDEX(Settings!$B$14:$B$28,MATCH($B351,Settings!$A$14:$A$28,0)),0)))</f>
        <v/>
      </c>
      <c r="L351" s="23" t="str">
        <f aca="false">IF(COUNTA($A351:$J351)=0,"",$G351*($K351+IFERROR(INDEX(Settings!$C$14:$C$28,MATCH($B351,Settings!$A$14:$A$28,0)),0)))</f>
        <v/>
      </c>
      <c r="M351" s="23" t="str">
        <f aca="false">IF(COUNTA($A351:$J351)=0,"",($G351+$H351*Settings!$B$10)*IFERROR(INDEX(Settings!$D$14:$D$28,MATCH($B351,Settings!$A$14:$A$28,0)),0))</f>
        <v/>
      </c>
      <c r="N351" s="23" t="str">
        <f aca="false">IF(COUNTA($A351:$J351)=0,"",$F351*IFERROR(INDEX(Settings!$E$14:$E$28,MATCH($B351,Settings!$A$14:$A$28,0)),0))</f>
        <v/>
      </c>
      <c r="O351" s="23" t="str">
        <f aca="false">IF(COUNTA($A351:$J351)=0,"",$D351*Settings!$B$5)</f>
        <v/>
      </c>
      <c r="P351" s="23" t="str">
        <f aca="false">IF(COUNTA($A351:$J351)=0,"",$G351*Settings!$B$6+$H351*Settings!$B$7)</f>
        <v/>
      </c>
      <c r="Q351" s="23" t="str">
        <f aca="false">IF(COUNTA($A351:$J351)=0,"",$L351*Settings!$B$8)</f>
        <v/>
      </c>
      <c r="R351" s="23" t="str">
        <f aca="false">IF(COUNTA($A351:$J351)=0,"",($P351+$Q351)*Settings!$B$9)</f>
        <v/>
      </c>
      <c r="S351" s="23" t="str">
        <f aca="false">IF(COUNTA($A351:$J351)=0,"",$C351+$J351+SUM($M351:$R351))</f>
        <v/>
      </c>
      <c r="T351" s="23" t="str">
        <f aca="false">IF(COUNTA($A351:$J351)=0,"",$L351-$S351)</f>
        <v/>
      </c>
      <c r="U351" s="24" t="str">
        <f aca="false">IF(COUNTA($A351:$J351)=0,"",IF($L351=0,0,$T351/$L351))</f>
        <v/>
      </c>
      <c r="V351" s="24" t="str">
        <f aca="false">IF(COUNTA($A351:$J351)=0,"",IF($D351=0,0,$E351/$D351))</f>
        <v/>
      </c>
      <c r="W351" s="24" t="str">
        <f aca="false">IF(COUNTA($A351:$J351)=0,"",IF($F351=0,0,$G351/$F351))</f>
        <v/>
      </c>
      <c r="X351" s="24" t="str">
        <f aca="false">IF(COUNTA($A351:$J351)=0,"",IF($F351=0,0,$H351/$F351))</f>
        <v/>
      </c>
      <c r="Y351" s="25" t="str">
        <f aca="false">IF(COUNTA($A351:$J351)=0,"",IF($C351=0,0,$L351/$C351))</f>
        <v/>
      </c>
      <c r="Z351" s="23" t="str">
        <f aca="false">IF(COUNTA($A351:$J351)=0,"",IF($G351=0,0,$C351/$G351))</f>
        <v/>
      </c>
      <c r="AA351" s="23" t="str">
        <f aca="false">IF(COUNTA($A351:$J351)=0,"",IF($G351=0,0,$T351/$G351))</f>
        <v/>
      </c>
      <c r="AB351" s="9" t="str">
        <f aca="false">IF(COUNTA($A351:$J351)=0,"",IF($B351="","Pick a product",IF($E351&gt;$D351,"Confirmed &gt; received",IF($F351&gt;$E351,"Dispatched &gt; confirmed",IF($G351+$H351&gt;$F351,"Delivered + returned &gt; dispatched","OK")))))</f>
        <v/>
      </c>
    </row>
    <row r="352" customFormat="false" ht="15" hidden="false" customHeight="false" outlineLevel="0" collapsed="false">
      <c r="A352" s="20"/>
      <c r="B352" s="14"/>
      <c r="C352" s="15"/>
      <c r="D352" s="21"/>
      <c r="E352" s="21"/>
      <c r="F352" s="21"/>
      <c r="G352" s="21"/>
      <c r="H352" s="21"/>
      <c r="I352" s="15"/>
      <c r="J352" s="15"/>
      <c r="K352" s="22" t="str">
        <f aca="false">IF(COUNTA($A352:$J352)=0,"",IF($I352&lt;&gt;"",$I352,IFERROR(INDEX(Settings!$B$14:$B$28,MATCH($B352,Settings!$A$14:$A$28,0)),0)))</f>
        <v/>
      </c>
      <c r="L352" s="23" t="str">
        <f aca="false">IF(COUNTA($A352:$J352)=0,"",$G352*($K352+IFERROR(INDEX(Settings!$C$14:$C$28,MATCH($B352,Settings!$A$14:$A$28,0)),0)))</f>
        <v/>
      </c>
      <c r="M352" s="23" t="str">
        <f aca="false">IF(COUNTA($A352:$J352)=0,"",($G352+$H352*Settings!$B$10)*IFERROR(INDEX(Settings!$D$14:$D$28,MATCH($B352,Settings!$A$14:$A$28,0)),0))</f>
        <v/>
      </c>
      <c r="N352" s="23" t="str">
        <f aca="false">IF(COUNTA($A352:$J352)=0,"",$F352*IFERROR(INDEX(Settings!$E$14:$E$28,MATCH($B352,Settings!$A$14:$A$28,0)),0))</f>
        <v/>
      </c>
      <c r="O352" s="23" t="str">
        <f aca="false">IF(COUNTA($A352:$J352)=0,"",$D352*Settings!$B$5)</f>
        <v/>
      </c>
      <c r="P352" s="23" t="str">
        <f aca="false">IF(COUNTA($A352:$J352)=0,"",$G352*Settings!$B$6+$H352*Settings!$B$7)</f>
        <v/>
      </c>
      <c r="Q352" s="23" t="str">
        <f aca="false">IF(COUNTA($A352:$J352)=0,"",$L352*Settings!$B$8)</f>
        <v/>
      </c>
      <c r="R352" s="23" t="str">
        <f aca="false">IF(COUNTA($A352:$J352)=0,"",($P352+$Q352)*Settings!$B$9)</f>
        <v/>
      </c>
      <c r="S352" s="23" t="str">
        <f aca="false">IF(COUNTA($A352:$J352)=0,"",$C352+$J352+SUM($M352:$R352))</f>
        <v/>
      </c>
      <c r="T352" s="23" t="str">
        <f aca="false">IF(COUNTA($A352:$J352)=0,"",$L352-$S352)</f>
        <v/>
      </c>
      <c r="U352" s="24" t="str">
        <f aca="false">IF(COUNTA($A352:$J352)=0,"",IF($L352=0,0,$T352/$L352))</f>
        <v/>
      </c>
      <c r="V352" s="24" t="str">
        <f aca="false">IF(COUNTA($A352:$J352)=0,"",IF($D352=0,0,$E352/$D352))</f>
        <v/>
      </c>
      <c r="W352" s="24" t="str">
        <f aca="false">IF(COUNTA($A352:$J352)=0,"",IF($F352=0,0,$G352/$F352))</f>
        <v/>
      </c>
      <c r="X352" s="24" t="str">
        <f aca="false">IF(COUNTA($A352:$J352)=0,"",IF($F352=0,0,$H352/$F352))</f>
        <v/>
      </c>
      <c r="Y352" s="25" t="str">
        <f aca="false">IF(COUNTA($A352:$J352)=0,"",IF($C352=0,0,$L352/$C352))</f>
        <v/>
      </c>
      <c r="Z352" s="23" t="str">
        <f aca="false">IF(COUNTA($A352:$J352)=0,"",IF($G352=0,0,$C352/$G352))</f>
        <v/>
      </c>
      <c r="AA352" s="23" t="str">
        <f aca="false">IF(COUNTA($A352:$J352)=0,"",IF($G352=0,0,$T352/$G352))</f>
        <v/>
      </c>
      <c r="AB352" s="9" t="str">
        <f aca="false">IF(COUNTA($A352:$J352)=0,"",IF($B352="","Pick a product",IF($E352&gt;$D352,"Confirmed &gt; received",IF($F352&gt;$E352,"Dispatched &gt; confirmed",IF($G352+$H352&gt;$F352,"Delivered + returned &gt; dispatched","OK")))))</f>
        <v/>
      </c>
    </row>
    <row r="353" customFormat="false" ht="15" hidden="false" customHeight="false" outlineLevel="0" collapsed="false">
      <c r="A353" s="20"/>
      <c r="B353" s="14"/>
      <c r="C353" s="15"/>
      <c r="D353" s="21"/>
      <c r="E353" s="21"/>
      <c r="F353" s="21"/>
      <c r="G353" s="21"/>
      <c r="H353" s="21"/>
      <c r="I353" s="15"/>
      <c r="J353" s="15"/>
      <c r="K353" s="22" t="str">
        <f aca="false">IF(COUNTA($A353:$J353)=0,"",IF($I353&lt;&gt;"",$I353,IFERROR(INDEX(Settings!$B$14:$B$28,MATCH($B353,Settings!$A$14:$A$28,0)),0)))</f>
        <v/>
      </c>
      <c r="L353" s="23" t="str">
        <f aca="false">IF(COUNTA($A353:$J353)=0,"",$G353*($K353+IFERROR(INDEX(Settings!$C$14:$C$28,MATCH($B353,Settings!$A$14:$A$28,0)),0)))</f>
        <v/>
      </c>
      <c r="M353" s="23" t="str">
        <f aca="false">IF(COUNTA($A353:$J353)=0,"",($G353+$H353*Settings!$B$10)*IFERROR(INDEX(Settings!$D$14:$D$28,MATCH($B353,Settings!$A$14:$A$28,0)),0))</f>
        <v/>
      </c>
      <c r="N353" s="23" t="str">
        <f aca="false">IF(COUNTA($A353:$J353)=0,"",$F353*IFERROR(INDEX(Settings!$E$14:$E$28,MATCH($B353,Settings!$A$14:$A$28,0)),0))</f>
        <v/>
      </c>
      <c r="O353" s="23" t="str">
        <f aca="false">IF(COUNTA($A353:$J353)=0,"",$D353*Settings!$B$5)</f>
        <v/>
      </c>
      <c r="P353" s="23" t="str">
        <f aca="false">IF(COUNTA($A353:$J353)=0,"",$G353*Settings!$B$6+$H353*Settings!$B$7)</f>
        <v/>
      </c>
      <c r="Q353" s="23" t="str">
        <f aca="false">IF(COUNTA($A353:$J353)=0,"",$L353*Settings!$B$8)</f>
        <v/>
      </c>
      <c r="R353" s="23" t="str">
        <f aca="false">IF(COUNTA($A353:$J353)=0,"",($P353+$Q353)*Settings!$B$9)</f>
        <v/>
      </c>
      <c r="S353" s="23" t="str">
        <f aca="false">IF(COUNTA($A353:$J353)=0,"",$C353+$J353+SUM($M353:$R353))</f>
        <v/>
      </c>
      <c r="T353" s="23" t="str">
        <f aca="false">IF(COUNTA($A353:$J353)=0,"",$L353-$S353)</f>
        <v/>
      </c>
      <c r="U353" s="24" t="str">
        <f aca="false">IF(COUNTA($A353:$J353)=0,"",IF($L353=0,0,$T353/$L353))</f>
        <v/>
      </c>
      <c r="V353" s="24" t="str">
        <f aca="false">IF(COUNTA($A353:$J353)=0,"",IF($D353=0,0,$E353/$D353))</f>
        <v/>
      </c>
      <c r="W353" s="24" t="str">
        <f aca="false">IF(COUNTA($A353:$J353)=0,"",IF($F353=0,0,$G353/$F353))</f>
        <v/>
      </c>
      <c r="X353" s="24" t="str">
        <f aca="false">IF(COUNTA($A353:$J353)=0,"",IF($F353=0,0,$H353/$F353))</f>
        <v/>
      </c>
      <c r="Y353" s="25" t="str">
        <f aca="false">IF(COUNTA($A353:$J353)=0,"",IF($C353=0,0,$L353/$C353))</f>
        <v/>
      </c>
      <c r="Z353" s="23" t="str">
        <f aca="false">IF(COUNTA($A353:$J353)=0,"",IF($G353=0,0,$C353/$G353))</f>
        <v/>
      </c>
      <c r="AA353" s="23" t="str">
        <f aca="false">IF(COUNTA($A353:$J353)=0,"",IF($G353=0,0,$T353/$G353))</f>
        <v/>
      </c>
      <c r="AB353" s="9" t="str">
        <f aca="false">IF(COUNTA($A353:$J353)=0,"",IF($B353="","Pick a product",IF($E353&gt;$D353,"Confirmed &gt; received",IF($F353&gt;$E353,"Dispatched &gt; confirmed",IF($G353+$H353&gt;$F353,"Delivered + returned &gt; dispatched","OK")))))</f>
        <v/>
      </c>
    </row>
    <row r="354" customFormat="false" ht="15" hidden="false" customHeight="false" outlineLevel="0" collapsed="false">
      <c r="A354" s="20"/>
      <c r="B354" s="14"/>
      <c r="C354" s="15"/>
      <c r="D354" s="21"/>
      <c r="E354" s="21"/>
      <c r="F354" s="21"/>
      <c r="G354" s="21"/>
      <c r="H354" s="21"/>
      <c r="I354" s="15"/>
      <c r="J354" s="15"/>
      <c r="K354" s="22" t="str">
        <f aca="false">IF(COUNTA($A354:$J354)=0,"",IF($I354&lt;&gt;"",$I354,IFERROR(INDEX(Settings!$B$14:$B$28,MATCH($B354,Settings!$A$14:$A$28,0)),0)))</f>
        <v/>
      </c>
      <c r="L354" s="23" t="str">
        <f aca="false">IF(COUNTA($A354:$J354)=0,"",$G354*($K354+IFERROR(INDEX(Settings!$C$14:$C$28,MATCH($B354,Settings!$A$14:$A$28,0)),0)))</f>
        <v/>
      </c>
      <c r="M354" s="23" t="str">
        <f aca="false">IF(COUNTA($A354:$J354)=0,"",($G354+$H354*Settings!$B$10)*IFERROR(INDEX(Settings!$D$14:$D$28,MATCH($B354,Settings!$A$14:$A$28,0)),0))</f>
        <v/>
      </c>
      <c r="N354" s="23" t="str">
        <f aca="false">IF(COUNTA($A354:$J354)=0,"",$F354*IFERROR(INDEX(Settings!$E$14:$E$28,MATCH($B354,Settings!$A$14:$A$28,0)),0))</f>
        <v/>
      </c>
      <c r="O354" s="23" t="str">
        <f aca="false">IF(COUNTA($A354:$J354)=0,"",$D354*Settings!$B$5)</f>
        <v/>
      </c>
      <c r="P354" s="23" t="str">
        <f aca="false">IF(COUNTA($A354:$J354)=0,"",$G354*Settings!$B$6+$H354*Settings!$B$7)</f>
        <v/>
      </c>
      <c r="Q354" s="23" t="str">
        <f aca="false">IF(COUNTA($A354:$J354)=0,"",$L354*Settings!$B$8)</f>
        <v/>
      </c>
      <c r="R354" s="23" t="str">
        <f aca="false">IF(COUNTA($A354:$J354)=0,"",($P354+$Q354)*Settings!$B$9)</f>
        <v/>
      </c>
      <c r="S354" s="23" t="str">
        <f aca="false">IF(COUNTA($A354:$J354)=0,"",$C354+$J354+SUM($M354:$R354))</f>
        <v/>
      </c>
      <c r="T354" s="23" t="str">
        <f aca="false">IF(COUNTA($A354:$J354)=0,"",$L354-$S354)</f>
        <v/>
      </c>
      <c r="U354" s="24" t="str">
        <f aca="false">IF(COUNTA($A354:$J354)=0,"",IF($L354=0,0,$T354/$L354))</f>
        <v/>
      </c>
      <c r="V354" s="24" t="str">
        <f aca="false">IF(COUNTA($A354:$J354)=0,"",IF($D354=0,0,$E354/$D354))</f>
        <v/>
      </c>
      <c r="W354" s="24" t="str">
        <f aca="false">IF(COUNTA($A354:$J354)=0,"",IF($F354=0,0,$G354/$F354))</f>
        <v/>
      </c>
      <c r="X354" s="24" t="str">
        <f aca="false">IF(COUNTA($A354:$J354)=0,"",IF($F354=0,0,$H354/$F354))</f>
        <v/>
      </c>
      <c r="Y354" s="25" t="str">
        <f aca="false">IF(COUNTA($A354:$J354)=0,"",IF($C354=0,0,$L354/$C354))</f>
        <v/>
      </c>
      <c r="Z354" s="23" t="str">
        <f aca="false">IF(COUNTA($A354:$J354)=0,"",IF($G354=0,0,$C354/$G354))</f>
        <v/>
      </c>
      <c r="AA354" s="23" t="str">
        <f aca="false">IF(COUNTA($A354:$J354)=0,"",IF($G354=0,0,$T354/$G354))</f>
        <v/>
      </c>
      <c r="AB354" s="9" t="str">
        <f aca="false">IF(COUNTA($A354:$J354)=0,"",IF($B354="","Pick a product",IF($E354&gt;$D354,"Confirmed &gt; received",IF($F354&gt;$E354,"Dispatched &gt; confirmed",IF($G354+$H354&gt;$F354,"Delivered + returned &gt; dispatched","OK")))))</f>
        <v/>
      </c>
    </row>
    <row r="355" customFormat="false" ht="15" hidden="false" customHeight="false" outlineLevel="0" collapsed="false">
      <c r="A355" s="20"/>
      <c r="B355" s="14"/>
      <c r="C355" s="15"/>
      <c r="D355" s="21"/>
      <c r="E355" s="21"/>
      <c r="F355" s="21"/>
      <c r="G355" s="21"/>
      <c r="H355" s="21"/>
      <c r="I355" s="15"/>
      <c r="J355" s="15"/>
      <c r="K355" s="22" t="str">
        <f aca="false">IF(COUNTA($A355:$J355)=0,"",IF($I355&lt;&gt;"",$I355,IFERROR(INDEX(Settings!$B$14:$B$28,MATCH($B355,Settings!$A$14:$A$28,0)),0)))</f>
        <v/>
      </c>
      <c r="L355" s="23" t="str">
        <f aca="false">IF(COUNTA($A355:$J355)=0,"",$G355*($K355+IFERROR(INDEX(Settings!$C$14:$C$28,MATCH($B355,Settings!$A$14:$A$28,0)),0)))</f>
        <v/>
      </c>
      <c r="M355" s="23" t="str">
        <f aca="false">IF(COUNTA($A355:$J355)=0,"",($G355+$H355*Settings!$B$10)*IFERROR(INDEX(Settings!$D$14:$D$28,MATCH($B355,Settings!$A$14:$A$28,0)),0))</f>
        <v/>
      </c>
      <c r="N355" s="23" t="str">
        <f aca="false">IF(COUNTA($A355:$J355)=0,"",$F355*IFERROR(INDEX(Settings!$E$14:$E$28,MATCH($B355,Settings!$A$14:$A$28,0)),0))</f>
        <v/>
      </c>
      <c r="O355" s="23" t="str">
        <f aca="false">IF(COUNTA($A355:$J355)=0,"",$D355*Settings!$B$5)</f>
        <v/>
      </c>
      <c r="P355" s="23" t="str">
        <f aca="false">IF(COUNTA($A355:$J355)=0,"",$G355*Settings!$B$6+$H355*Settings!$B$7)</f>
        <v/>
      </c>
      <c r="Q355" s="23" t="str">
        <f aca="false">IF(COUNTA($A355:$J355)=0,"",$L355*Settings!$B$8)</f>
        <v/>
      </c>
      <c r="R355" s="23" t="str">
        <f aca="false">IF(COUNTA($A355:$J355)=0,"",($P355+$Q355)*Settings!$B$9)</f>
        <v/>
      </c>
      <c r="S355" s="23" t="str">
        <f aca="false">IF(COUNTA($A355:$J355)=0,"",$C355+$J355+SUM($M355:$R355))</f>
        <v/>
      </c>
      <c r="T355" s="23" t="str">
        <f aca="false">IF(COUNTA($A355:$J355)=0,"",$L355-$S355)</f>
        <v/>
      </c>
      <c r="U355" s="24" t="str">
        <f aca="false">IF(COUNTA($A355:$J355)=0,"",IF($L355=0,0,$T355/$L355))</f>
        <v/>
      </c>
      <c r="V355" s="24" t="str">
        <f aca="false">IF(COUNTA($A355:$J355)=0,"",IF($D355=0,0,$E355/$D355))</f>
        <v/>
      </c>
      <c r="W355" s="24" t="str">
        <f aca="false">IF(COUNTA($A355:$J355)=0,"",IF($F355=0,0,$G355/$F355))</f>
        <v/>
      </c>
      <c r="X355" s="24" t="str">
        <f aca="false">IF(COUNTA($A355:$J355)=0,"",IF($F355=0,0,$H355/$F355))</f>
        <v/>
      </c>
      <c r="Y355" s="25" t="str">
        <f aca="false">IF(COUNTA($A355:$J355)=0,"",IF($C355=0,0,$L355/$C355))</f>
        <v/>
      </c>
      <c r="Z355" s="23" t="str">
        <f aca="false">IF(COUNTA($A355:$J355)=0,"",IF($G355=0,0,$C355/$G355))</f>
        <v/>
      </c>
      <c r="AA355" s="23" t="str">
        <f aca="false">IF(COUNTA($A355:$J355)=0,"",IF($G355=0,0,$T355/$G355))</f>
        <v/>
      </c>
      <c r="AB355" s="9" t="str">
        <f aca="false">IF(COUNTA($A355:$J355)=0,"",IF($B355="","Pick a product",IF($E355&gt;$D355,"Confirmed &gt; received",IF($F355&gt;$E355,"Dispatched &gt; confirmed",IF($G355+$H355&gt;$F355,"Delivered + returned &gt; dispatched","OK")))))</f>
        <v/>
      </c>
    </row>
    <row r="356" customFormat="false" ht="15" hidden="false" customHeight="false" outlineLevel="0" collapsed="false">
      <c r="A356" s="20"/>
      <c r="B356" s="14"/>
      <c r="C356" s="15"/>
      <c r="D356" s="21"/>
      <c r="E356" s="21"/>
      <c r="F356" s="21"/>
      <c r="G356" s="21"/>
      <c r="H356" s="21"/>
      <c r="I356" s="15"/>
      <c r="J356" s="15"/>
      <c r="K356" s="22" t="str">
        <f aca="false">IF(COUNTA($A356:$J356)=0,"",IF($I356&lt;&gt;"",$I356,IFERROR(INDEX(Settings!$B$14:$B$28,MATCH($B356,Settings!$A$14:$A$28,0)),0)))</f>
        <v/>
      </c>
      <c r="L356" s="23" t="str">
        <f aca="false">IF(COUNTA($A356:$J356)=0,"",$G356*($K356+IFERROR(INDEX(Settings!$C$14:$C$28,MATCH($B356,Settings!$A$14:$A$28,0)),0)))</f>
        <v/>
      </c>
      <c r="M356" s="23" t="str">
        <f aca="false">IF(COUNTA($A356:$J356)=0,"",($G356+$H356*Settings!$B$10)*IFERROR(INDEX(Settings!$D$14:$D$28,MATCH($B356,Settings!$A$14:$A$28,0)),0))</f>
        <v/>
      </c>
      <c r="N356" s="23" t="str">
        <f aca="false">IF(COUNTA($A356:$J356)=0,"",$F356*IFERROR(INDEX(Settings!$E$14:$E$28,MATCH($B356,Settings!$A$14:$A$28,0)),0))</f>
        <v/>
      </c>
      <c r="O356" s="23" t="str">
        <f aca="false">IF(COUNTA($A356:$J356)=0,"",$D356*Settings!$B$5)</f>
        <v/>
      </c>
      <c r="P356" s="23" t="str">
        <f aca="false">IF(COUNTA($A356:$J356)=0,"",$G356*Settings!$B$6+$H356*Settings!$B$7)</f>
        <v/>
      </c>
      <c r="Q356" s="23" t="str">
        <f aca="false">IF(COUNTA($A356:$J356)=0,"",$L356*Settings!$B$8)</f>
        <v/>
      </c>
      <c r="R356" s="23" t="str">
        <f aca="false">IF(COUNTA($A356:$J356)=0,"",($P356+$Q356)*Settings!$B$9)</f>
        <v/>
      </c>
      <c r="S356" s="23" t="str">
        <f aca="false">IF(COUNTA($A356:$J356)=0,"",$C356+$J356+SUM($M356:$R356))</f>
        <v/>
      </c>
      <c r="T356" s="23" t="str">
        <f aca="false">IF(COUNTA($A356:$J356)=0,"",$L356-$S356)</f>
        <v/>
      </c>
      <c r="U356" s="24" t="str">
        <f aca="false">IF(COUNTA($A356:$J356)=0,"",IF($L356=0,0,$T356/$L356))</f>
        <v/>
      </c>
      <c r="V356" s="24" t="str">
        <f aca="false">IF(COUNTA($A356:$J356)=0,"",IF($D356=0,0,$E356/$D356))</f>
        <v/>
      </c>
      <c r="W356" s="24" t="str">
        <f aca="false">IF(COUNTA($A356:$J356)=0,"",IF($F356=0,0,$G356/$F356))</f>
        <v/>
      </c>
      <c r="X356" s="24" t="str">
        <f aca="false">IF(COUNTA($A356:$J356)=0,"",IF($F356=0,0,$H356/$F356))</f>
        <v/>
      </c>
      <c r="Y356" s="25" t="str">
        <f aca="false">IF(COUNTA($A356:$J356)=0,"",IF($C356=0,0,$L356/$C356))</f>
        <v/>
      </c>
      <c r="Z356" s="23" t="str">
        <f aca="false">IF(COUNTA($A356:$J356)=0,"",IF($G356=0,0,$C356/$G356))</f>
        <v/>
      </c>
      <c r="AA356" s="23" t="str">
        <f aca="false">IF(COUNTA($A356:$J356)=0,"",IF($G356=0,0,$T356/$G356))</f>
        <v/>
      </c>
      <c r="AB356" s="9" t="str">
        <f aca="false">IF(COUNTA($A356:$J356)=0,"",IF($B356="","Pick a product",IF($E356&gt;$D356,"Confirmed &gt; received",IF($F356&gt;$E356,"Dispatched &gt; confirmed",IF($G356+$H356&gt;$F356,"Delivered + returned &gt; dispatched","OK")))))</f>
        <v/>
      </c>
    </row>
    <row r="357" customFormat="false" ht="15" hidden="false" customHeight="false" outlineLevel="0" collapsed="false">
      <c r="A357" s="20"/>
      <c r="B357" s="14"/>
      <c r="C357" s="15"/>
      <c r="D357" s="21"/>
      <c r="E357" s="21"/>
      <c r="F357" s="21"/>
      <c r="G357" s="21"/>
      <c r="H357" s="21"/>
      <c r="I357" s="15"/>
      <c r="J357" s="15"/>
      <c r="K357" s="22" t="str">
        <f aca="false">IF(COUNTA($A357:$J357)=0,"",IF($I357&lt;&gt;"",$I357,IFERROR(INDEX(Settings!$B$14:$B$28,MATCH($B357,Settings!$A$14:$A$28,0)),0)))</f>
        <v/>
      </c>
      <c r="L357" s="23" t="str">
        <f aca="false">IF(COUNTA($A357:$J357)=0,"",$G357*($K357+IFERROR(INDEX(Settings!$C$14:$C$28,MATCH($B357,Settings!$A$14:$A$28,0)),0)))</f>
        <v/>
      </c>
      <c r="M357" s="23" t="str">
        <f aca="false">IF(COUNTA($A357:$J357)=0,"",($G357+$H357*Settings!$B$10)*IFERROR(INDEX(Settings!$D$14:$D$28,MATCH($B357,Settings!$A$14:$A$28,0)),0))</f>
        <v/>
      </c>
      <c r="N357" s="23" t="str">
        <f aca="false">IF(COUNTA($A357:$J357)=0,"",$F357*IFERROR(INDEX(Settings!$E$14:$E$28,MATCH($B357,Settings!$A$14:$A$28,0)),0))</f>
        <v/>
      </c>
      <c r="O357" s="23" t="str">
        <f aca="false">IF(COUNTA($A357:$J357)=0,"",$D357*Settings!$B$5)</f>
        <v/>
      </c>
      <c r="P357" s="23" t="str">
        <f aca="false">IF(COUNTA($A357:$J357)=0,"",$G357*Settings!$B$6+$H357*Settings!$B$7)</f>
        <v/>
      </c>
      <c r="Q357" s="23" t="str">
        <f aca="false">IF(COUNTA($A357:$J357)=0,"",$L357*Settings!$B$8)</f>
        <v/>
      </c>
      <c r="R357" s="23" t="str">
        <f aca="false">IF(COUNTA($A357:$J357)=0,"",($P357+$Q357)*Settings!$B$9)</f>
        <v/>
      </c>
      <c r="S357" s="23" t="str">
        <f aca="false">IF(COUNTA($A357:$J357)=0,"",$C357+$J357+SUM($M357:$R357))</f>
        <v/>
      </c>
      <c r="T357" s="23" t="str">
        <f aca="false">IF(COUNTA($A357:$J357)=0,"",$L357-$S357)</f>
        <v/>
      </c>
      <c r="U357" s="24" t="str">
        <f aca="false">IF(COUNTA($A357:$J357)=0,"",IF($L357=0,0,$T357/$L357))</f>
        <v/>
      </c>
      <c r="V357" s="24" t="str">
        <f aca="false">IF(COUNTA($A357:$J357)=0,"",IF($D357=0,0,$E357/$D357))</f>
        <v/>
      </c>
      <c r="W357" s="24" t="str">
        <f aca="false">IF(COUNTA($A357:$J357)=0,"",IF($F357=0,0,$G357/$F357))</f>
        <v/>
      </c>
      <c r="X357" s="24" t="str">
        <f aca="false">IF(COUNTA($A357:$J357)=0,"",IF($F357=0,0,$H357/$F357))</f>
        <v/>
      </c>
      <c r="Y357" s="25" t="str">
        <f aca="false">IF(COUNTA($A357:$J357)=0,"",IF($C357=0,0,$L357/$C357))</f>
        <v/>
      </c>
      <c r="Z357" s="23" t="str">
        <f aca="false">IF(COUNTA($A357:$J357)=0,"",IF($G357=0,0,$C357/$G357))</f>
        <v/>
      </c>
      <c r="AA357" s="23" t="str">
        <f aca="false">IF(COUNTA($A357:$J357)=0,"",IF($G357=0,0,$T357/$G357))</f>
        <v/>
      </c>
      <c r="AB357" s="9" t="str">
        <f aca="false">IF(COUNTA($A357:$J357)=0,"",IF($B357="","Pick a product",IF($E357&gt;$D357,"Confirmed &gt; received",IF($F357&gt;$E357,"Dispatched &gt; confirmed",IF($G357+$H357&gt;$F357,"Delivered + returned &gt; dispatched","OK")))))</f>
        <v/>
      </c>
    </row>
    <row r="358" customFormat="false" ht="15" hidden="false" customHeight="false" outlineLevel="0" collapsed="false">
      <c r="A358" s="20"/>
      <c r="B358" s="14"/>
      <c r="C358" s="15"/>
      <c r="D358" s="21"/>
      <c r="E358" s="21"/>
      <c r="F358" s="21"/>
      <c r="G358" s="21"/>
      <c r="H358" s="21"/>
      <c r="I358" s="15"/>
      <c r="J358" s="15"/>
      <c r="K358" s="22" t="str">
        <f aca="false">IF(COUNTA($A358:$J358)=0,"",IF($I358&lt;&gt;"",$I358,IFERROR(INDEX(Settings!$B$14:$B$28,MATCH($B358,Settings!$A$14:$A$28,0)),0)))</f>
        <v/>
      </c>
      <c r="L358" s="23" t="str">
        <f aca="false">IF(COUNTA($A358:$J358)=0,"",$G358*($K358+IFERROR(INDEX(Settings!$C$14:$C$28,MATCH($B358,Settings!$A$14:$A$28,0)),0)))</f>
        <v/>
      </c>
      <c r="M358" s="23" t="str">
        <f aca="false">IF(COUNTA($A358:$J358)=0,"",($G358+$H358*Settings!$B$10)*IFERROR(INDEX(Settings!$D$14:$D$28,MATCH($B358,Settings!$A$14:$A$28,0)),0))</f>
        <v/>
      </c>
      <c r="N358" s="23" t="str">
        <f aca="false">IF(COUNTA($A358:$J358)=0,"",$F358*IFERROR(INDEX(Settings!$E$14:$E$28,MATCH($B358,Settings!$A$14:$A$28,0)),0))</f>
        <v/>
      </c>
      <c r="O358" s="23" t="str">
        <f aca="false">IF(COUNTA($A358:$J358)=0,"",$D358*Settings!$B$5)</f>
        <v/>
      </c>
      <c r="P358" s="23" t="str">
        <f aca="false">IF(COUNTA($A358:$J358)=0,"",$G358*Settings!$B$6+$H358*Settings!$B$7)</f>
        <v/>
      </c>
      <c r="Q358" s="23" t="str">
        <f aca="false">IF(COUNTA($A358:$J358)=0,"",$L358*Settings!$B$8)</f>
        <v/>
      </c>
      <c r="R358" s="23" t="str">
        <f aca="false">IF(COUNTA($A358:$J358)=0,"",($P358+$Q358)*Settings!$B$9)</f>
        <v/>
      </c>
      <c r="S358" s="23" t="str">
        <f aca="false">IF(COUNTA($A358:$J358)=0,"",$C358+$J358+SUM($M358:$R358))</f>
        <v/>
      </c>
      <c r="T358" s="23" t="str">
        <f aca="false">IF(COUNTA($A358:$J358)=0,"",$L358-$S358)</f>
        <v/>
      </c>
      <c r="U358" s="24" t="str">
        <f aca="false">IF(COUNTA($A358:$J358)=0,"",IF($L358=0,0,$T358/$L358))</f>
        <v/>
      </c>
      <c r="V358" s="24" t="str">
        <f aca="false">IF(COUNTA($A358:$J358)=0,"",IF($D358=0,0,$E358/$D358))</f>
        <v/>
      </c>
      <c r="W358" s="24" t="str">
        <f aca="false">IF(COUNTA($A358:$J358)=0,"",IF($F358=0,0,$G358/$F358))</f>
        <v/>
      </c>
      <c r="X358" s="24" t="str">
        <f aca="false">IF(COUNTA($A358:$J358)=0,"",IF($F358=0,0,$H358/$F358))</f>
        <v/>
      </c>
      <c r="Y358" s="25" t="str">
        <f aca="false">IF(COUNTA($A358:$J358)=0,"",IF($C358=0,0,$L358/$C358))</f>
        <v/>
      </c>
      <c r="Z358" s="23" t="str">
        <f aca="false">IF(COUNTA($A358:$J358)=0,"",IF($G358=0,0,$C358/$G358))</f>
        <v/>
      </c>
      <c r="AA358" s="23" t="str">
        <f aca="false">IF(COUNTA($A358:$J358)=0,"",IF($G358=0,0,$T358/$G358))</f>
        <v/>
      </c>
      <c r="AB358" s="9" t="str">
        <f aca="false">IF(COUNTA($A358:$J358)=0,"",IF($B358="","Pick a product",IF($E358&gt;$D358,"Confirmed &gt; received",IF($F358&gt;$E358,"Dispatched &gt; confirmed",IF($G358+$H358&gt;$F358,"Delivered + returned &gt; dispatched","OK")))))</f>
        <v/>
      </c>
    </row>
    <row r="359" customFormat="false" ht="15" hidden="false" customHeight="false" outlineLevel="0" collapsed="false">
      <c r="A359" s="20"/>
      <c r="B359" s="14"/>
      <c r="C359" s="15"/>
      <c r="D359" s="21"/>
      <c r="E359" s="21"/>
      <c r="F359" s="21"/>
      <c r="G359" s="21"/>
      <c r="H359" s="21"/>
      <c r="I359" s="15"/>
      <c r="J359" s="15"/>
      <c r="K359" s="22" t="str">
        <f aca="false">IF(COUNTA($A359:$J359)=0,"",IF($I359&lt;&gt;"",$I359,IFERROR(INDEX(Settings!$B$14:$B$28,MATCH($B359,Settings!$A$14:$A$28,0)),0)))</f>
        <v/>
      </c>
      <c r="L359" s="23" t="str">
        <f aca="false">IF(COUNTA($A359:$J359)=0,"",$G359*($K359+IFERROR(INDEX(Settings!$C$14:$C$28,MATCH($B359,Settings!$A$14:$A$28,0)),0)))</f>
        <v/>
      </c>
      <c r="M359" s="23" t="str">
        <f aca="false">IF(COUNTA($A359:$J359)=0,"",($G359+$H359*Settings!$B$10)*IFERROR(INDEX(Settings!$D$14:$D$28,MATCH($B359,Settings!$A$14:$A$28,0)),0))</f>
        <v/>
      </c>
      <c r="N359" s="23" t="str">
        <f aca="false">IF(COUNTA($A359:$J359)=0,"",$F359*IFERROR(INDEX(Settings!$E$14:$E$28,MATCH($B359,Settings!$A$14:$A$28,0)),0))</f>
        <v/>
      </c>
      <c r="O359" s="23" t="str">
        <f aca="false">IF(COUNTA($A359:$J359)=0,"",$D359*Settings!$B$5)</f>
        <v/>
      </c>
      <c r="P359" s="23" t="str">
        <f aca="false">IF(COUNTA($A359:$J359)=0,"",$G359*Settings!$B$6+$H359*Settings!$B$7)</f>
        <v/>
      </c>
      <c r="Q359" s="23" t="str">
        <f aca="false">IF(COUNTA($A359:$J359)=0,"",$L359*Settings!$B$8)</f>
        <v/>
      </c>
      <c r="R359" s="23" t="str">
        <f aca="false">IF(COUNTA($A359:$J359)=0,"",($P359+$Q359)*Settings!$B$9)</f>
        <v/>
      </c>
      <c r="S359" s="23" t="str">
        <f aca="false">IF(COUNTA($A359:$J359)=0,"",$C359+$J359+SUM($M359:$R359))</f>
        <v/>
      </c>
      <c r="T359" s="23" t="str">
        <f aca="false">IF(COUNTA($A359:$J359)=0,"",$L359-$S359)</f>
        <v/>
      </c>
      <c r="U359" s="24" t="str">
        <f aca="false">IF(COUNTA($A359:$J359)=0,"",IF($L359=0,0,$T359/$L359))</f>
        <v/>
      </c>
      <c r="V359" s="24" t="str">
        <f aca="false">IF(COUNTA($A359:$J359)=0,"",IF($D359=0,0,$E359/$D359))</f>
        <v/>
      </c>
      <c r="W359" s="24" t="str">
        <f aca="false">IF(COUNTA($A359:$J359)=0,"",IF($F359=0,0,$G359/$F359))</f>
        <v/>
      </c>
      <c r="X359" s="24" t="str">
        <f aca="false">IF(COUNTA($A359:$J359)=0,"",IF($F359=0,0,$H359/$F359))</f>
        <v/>
      </c>
      <c r="Y359" s="25" t="str">
        <f aca="false">IF(COUNTA($A359:$J359)=0,"",IF($C359=0,0,$L359/$C359))</f>
        <v/>
      </c>
      <c r="Z359" s="23" t="str">
        <f aca="false">IF(COUNTA($A359:$J359)=0,"",IF($G359=0,0,$C359/$G359))</f>
        <v/>
      </c>
      <c r="AA359" s="23" t="str">
        <f aca="false">IF(COUNTA($A359:$J359)=0,"",IF($G359=0,0,$T359/$G359))</f>
        <v/>
      </c>
      <c r="AB359" s="9" t="str">
        <f aca="false">IF(COUNTA($A359:$J359)=0,"",IF($B359="","Pick a product",IF($E359&gt;$D359,"Confirmed &gt; received",IF($F359&gt;$E359,"Dispatched &gt; confirmed",IF($G359+$H359&gt;$F359,"Delivered + returned &gt; dispatched","OK")))))</f>
        <v/>
      </c>
    </row>
    <row r="360" customFormat="false" ht="15" hidden="false" customHeight="false" outlineLevel="0" collapsed="false">
      <c r="A360" s="20"/>
      <c r="B360" s="14"/>
      <c r="C360" s="15"/>
      <c r="D360" s="21"/>
      <c r="E360" s="21"/>
      <c r="F360" s="21"/>
      <c r="G360" s="21"/>
      <c r="H360" s="21"/>
      <c r="I360" s="15"/>
      <c r="J360" s="15"/>
      <c r="K360" s="22" t="str">
        <f aca="false">IF(COUNTA($A360:$J360)=0,"",IF($I360&lt;&gt;"",$I360,IFERROR(INDEX(Settings!$B$14:$B$28,MATCH($B360,Settings!$A$14:$A$28,0)),0)))</f>
        <v/>
      </c>
      <c r="L360" s="23" t="str">
        <f aca="false">IF(COUNTA($A360:$J360)=0,"",$G360*($K360+IFERROR(INDEX(Settings!$C$14:$C$28,MATCH($B360,Settings!$A$14:$A$28,0)),0)))</f>
        <v/>
      </c>
      <c r="M360" s="23" t="str">
        <f aca="false">IF(COUNTA($A360:$J360)=0,"",($G360+$H360*Settings!$B$10)*IFERROR(INDEX(Settings!$D$14:$D$28,MATCH($B360,Settings!$A$14:$A$28,0)),0))</f>
        <v/>
      </c>
      <c r="N360" s="23" t="str">
        <f aca="false">IF(COUNTA($A360:$J360)=0,"",$F360*IFERROR(INDEX(Settings!$E$14:$E$28,MATCH($B360,Settings!$A$14:$A$28,0)),0))</f>
        <v/>
      </c>
      <c r="O360" s="23" t="str">
        <f aca="false">IF(COUNTA($A360:$J360)=0,"",$D360*Settings!$B$5)</f>
        <v/>
      </c>
      <c r="P360" s="23" t="str">
        <f aca="false">IF(COUNTA($A360:$J360)=0,"",$G360*Settings!$B$6+$H360*Settings!$B$7)</f>
        <v/>
      </c>
      <c r="Q360" s="23" t="str">
        <f aca="false">IF(COUNTA($A360:$J360)=0,"",$L360*Settings!$B$8)</f>
        <v/>
      </c>
      <c r="R360" s="23" t="str">
        <f aca="false">IF(COUNTA($A360:$J360)=0,"",($P360+$Q360)*Settings!$B$9)</f>
        <v/>
      </c>
      <c r="S360" s="23" t="str">
        <f aca="false">IF(COUNTA($A360:$J360)=0,"",$C360+$J360+SUM($M360:$R360))</f>
        <v/>
      </c>
      <c r="T360" s="23" t="str">
        <f aca="false">IF(COUNTA($A360:$J360)=0,"",$L360-$S360)</f>
        <v/>
      </c>
      <c r="U360" s="24" t="str">
        <f aca="false">IF(COUNTA($A360:$J360)=0,"",IF($L360=0,0,$T360/$L360))</f>
        <v/>
      </c>
      <c r="V360" s="24" t="str">
        <f aca="false">IF(COUNTA($A360:$J360)=0,"",IF($D360=0,0,$E360/$D360))</f>
        <v/>
      </c>
      <c r="W360" s="24" t="str">
        <f aca="false">IF(COUNTA($A360:$J360)=0,"",IF($F360=0,0,$G360/$F360))</f>
        <v/>
      </c>
      <c r="X360" s="24" t="str">
        <f aca="false">IF(COUNTA($A360:$J360)=0,"",IF($F360=0,0,$H360/$F360))</f>
        <v/>
      </c>
      <c r="Y360" s="25" t="str">
        <f aca="false">IF(COUNTA($A360:$J360)=0,"",IF($C360=0,0,$L360/$C360))</f>
        <v/>
      </c>
      <c r="Z360" s="23" t="str">
        <f aca="false">IF(COUNTA($A360:$J360)=0,"",IF($G360=0,0,$C360/$G360))</f>
        <v/>
      </c>
      <c r="AA360" s="23" t="str">
        <f aca="false">IF(COUNTA($A360:$J360)=0,"",IF($G360=0,0,$T360/$G360))</f>
        <v/>
      </c>
      <c r="AB360" s="9" t="str">
        <f aca="false">IF(COUNTA($A360:$J360)=0,"",IF($B360="","Pick a product",IF($E360&gt;$D360,"Confirmed &gt; received",IF($F360&gt;$E360,"Dispatched &gt; confirmed",IF($G360+$H360&gt;$F360,"Delivered + returned &gt; dispatched","OK")))))</f>
        <v/>
      </c>
    </row>
    <row r="361" customFormat="false" ht="15" hidden="false" customHeight="false" outlineLevel="0" collapsed="false">
      <c r="A361" s="20"/>
      <c r="B361" s="14"/>
      <c r="C361" s="15"/>
      <c r="D361" s="21"/>
      <c r="E361" s="21"/>
      <c r="F361" s="21"/>
      <c r="G361" s="21"/>
      <c r="H361" s="21"/>
      <c r="I361" s="15"/>
      <c r="J361" s="15"/>
      <c r="K361" s="22" t="str">
        <f aca="false">IF(COUNTA($A361:$J361)=0,"",IF($I361&lt;&gt;"",$I361,IFERROR(INDEX(Settings!$B$14:$B$28,MATCH($B361,Settings!$A$14:$A$28,0)),0)))</f>
        <v/>
      </c>
      <c r="L361" s="23" t="str">
        <f aca="false">IF(COUNTA($A361:$J361)=0,"",$G361*($K361+IFERROR(INDEX(Settings!$C$14:$C$28,MATCH($B361,Settings!$A$14:$A$28,0)),0)))</f>
        <v/>
      </c>
      <c r="M361" s="23" t="str">
        <f aca="false">IF(COUNTA($A361:$J361)=0,"",($G361+$H361*Settings!$B$10)*IFERROR(INDEX(Settings!$D$14:$D$28,MATCH($B361,Settings!$A$14:$A$28,0)),0))</f>
        <v/>
      </c>
      <c r="N361" s="23" t="str">
        <f aca="false">IF(COUNTA($A361:$J361)=0,"",$F361*IFERROR(INDEX(Settings!$E$14:$E$28,MATCH($B361,Settings!$A$14:$A$28,0)),0))</f>
        <v/>
      </c>
      <c r="O361" s="23" t="str">
        <f aca="false">IF(COUNTA($A361:$J361)=0,"",$D361*Settings!$B$5)</f>
        <v/>
      </c>
      <c r="P361" s="23" t="str">
        <f aca="false">IF(COUNTA($A361:$J361)=0,"",$G361*Settings!$B$6+$H361*Settings!$B$7)</f>
        <v/>
      </c>
      <c r="Q361" s="23" t="str">
        <f aca="false">IF(COUNTA($A361:$J361)=0,"",$L361*Settings!$B$8)</f>
        <v/>
      </c>
      <c r="R361" s="23" t="str">
        <f aca="false">IF(COUNTA($A361:$J361)=0,"",($P361+$Q361)*Settings!$B$9)</f>
        <v/>
      </c>
      <c r="S361" s="23" t="str">
        <f aca="false">IF(COUNTA($A361:$J361)=0,"",$C361+$J361+SUM($M361:$R361))</f>
        <v/>
      </c>
      <c r="T361" s="23" t="str">
        <f aca="false">IF(COUNTA($A361:$J361)=0,"",$L361-$S361)</f>
        <v/>
      </c>
      <c r="U361" s="24" t="str">
        <f aca="false">IF(COUNTA($A361:$J361)=0,"",IF($L361=0,0,$T361/$L361))</f>
        <v/>
      </c>
      <c r="V361" s="24" t="str">
        <f aca="false">IF(COUNTA($A361:$J361)=0,"",IF($D361=0,0,$E361/$D361))</f>
        <v/>
      </c>
      <c r="W361" s="24" t="str">
        <f aca="false">IF(COUNTA($A361:$J361)=0,"",IF($F361=0,0,$G361/$F361))</f>
        <v/>
      </c>
      <c r="X361" s="24" t="str">
        <f aca="false">IF(COUNTA($A361:$J361)=0,"",IF($F361=0,0,$H361/$F361))</f>
        <v/>
      </c>
      <c r="Y361" s="25" t="str">
        <f aca="false">IF(COUNTA($A361:$J361)=0,"",IF($C361=0,0,$L361/$C361))</f>
        <v/>
      </c>
      <c r="Z361" s="23" t="str">
        <f aca="false">IF(COUNTA($A361:$J361)=0,"",IF($G361=0,0,$C361/$G361))</f>
        <v/>
      </c>
      <c r="AA361" s="23" t="str">
        <f aca="false">IF(COUNTA($A361:$J361)=0,"",IF($G361=0,0,$T361/$G361))</f>
        <v/>
      </c>
      <c r="AB361" s="9" t="str">
        <f aca="false">IF(COUNTA($A361:$J361)=0,"",IF($B361="","Pick a product",IF($E361&gt;$D361,"Confirmed &gt; received",IF($F361&gt;$E361,"Dispatched &gt; confirmed",IF($G361+$H361&gt;$F361,"Delivered + returned &gt; dispatched","OK")))))</f>
        <v/>
      </c>
    </row>
    <row r="362" customFormat="false" ht="15" hidden="false" customHeight="false" outlineLevel="0" collapsed="false">
      <c r="A362" s="20"/>
      <c r="B362" s="14"/>
      <c r="C362" s="15"/>
      <c r="D362" s="21"/>
      <c r="E362" s="21"/>
      <c r="F362" s="21"/>
      <c r="G362" s="21"/>
      <c r="H362" s="21"/>
      <c r="I362" s="15"/>
      <c r="J362" s="15"/>
      <c r="K362" s="22" t="str">
        <f aca="false">IF(COUNTA($A362:$J362)=0,"",IF($I362&lt;&gt;"",$I362,IFERROR(INDEX(Settings!$B$14:$B$28,MATCH($B362,Settings!$A$14:$A$28,0)),0)))</f>
        <v/>
      </c>
      <c r="L362" s="23" t="str">
        <f aca="false">IF(COUNTA($A362:$J362)=0,"",$G362*($K362+IFERROR(INDEX(Settings!$C$14:$C$28,MATCH($B362,Settings!$A$14:$A$28,0)),0)))</f>
        <v/>
      </c>
      <c r="M362" s="23" t="str">
        <f aca="false">IF(COUNTA($A362:$J362)=0,"",($G362+$H362*Settings!$B$10)*IFERROR(INDEX(Settings!$D$14:$D$28,MATCH($B362,Settings!$A$14:$A$28,0)),0))</f>
        <v/>
      </c>
      <c r="N362" s="23" t="str">
        <f aca="false">IF(COUNTA($A362:$J362)=0,"",$F362*IFERROR(INDEX(Settings!$E$14:$E$28,MATCH($B362,Settings!$A$14:$A$28,0)),0))</f>
        <v/>
      </c>
      <c r="O362" s="23" t="str">
        <f aca="false">IF(COUNTA($A362:$J362)=0,"",$D362*Settings!$B$5)</f>
        <v/>
      </c>
      <c r="P362" s="23" t="str">
        <f aca="false">IF(COUNTA($A362:$J362)=0,"",$G362*Settings!$B$6+$H362*Settings!$B$7)</f>
        <v/>
      </c>
      <c r="Q362" s="23" t="str">
        <f aca="false">IF(COUNTA($A362:$J362)=0,"",$L362*Settings!$B$8)</f>
        <v/>
      </c>
      <c r="R362" s="23" t="str">
        <f aca="false">IF(COUNTA($A362:$J362)=0,"",($P362+$Q362)*Settings!$B$9)</f>
        <v/>
      </c>
      <c r="S362" s="23" t="str">
        <f aca="false">IF(COUNTA($A362:$J362)=0,"",$C362+$J362+SUM($M362:$R362))</f>
        <v/>
      </c>
      <c r="T362" s="23" t="str">
        <f aca="false">IF(COUNTA($A362:$J362)=0,"",$L362-$S362)</f>
        <v/>
      </c>
      <c r="U362" s="24" t="str">
        <f aca="false">IF(COUNTA($A362:$J362)=0,"",IF($L362=0,0,$T362/$L362))</f>
        <v/>
      </c>
      <c r="V362" s="24" t="str">
        <f aca="false">IF(COUNTA($A362:$J362)=0,"",IF($D362=0,0,$E362/$D362))</f>
        <v/>
      </c>
      <c r="W362" s="24" t="str">
        <f aca="false">IF(COUNTA($A362:$J362)=0,"",IF($F362=0,0,$G362/$F362))</f>
        <v/>
      </c>
      <c r="X362" s="24" t="str">
        <f aca="false">IF(COUNTA($A362:$J362)=0,"",IF($F362=0,0,$H362/$F362))</f>
        <v/>
      </c>
      <c r="Y362" s="25" t="str">
        <f aca="false">IF(COUNTA($A362:$J362)=0,"",IF($C362=0,0,$L362/$C362))</f>
        <v/>
      </c>
      <c r="Z362" s="23" t="str">
        <f aca="false">IF(COUNTA($A362:$J362)=0,"",IF($G362=0,0,$C362/$G362))</f>
        <v/>
      </c>
      <c r="AA362" s="23" t="str">
        <f aca="false">IF(COUNTA($A362:$J362)=0,"",IF($G362=0,0,$T362/$G362))</f>
        <v/>
      </c>
      <c r="AB362" s="9" t="str">
        <f aca="false">IF(COUNTA($A362:$J362)=0,"",IF($B362="","Pick a product",IF($E362&gt;$D362,"Confirmed &gt; received",IF($F362&gt;$E362,"Dispatched &gt; confirmed",IF($G362+$H362&gt;$F362,"Delivered + returned &gt; dispatched","OK")))))</f>
        <v/>
      </c>
    </row>
    <row r="363" customFormat="false" ht="15" hidden="false" customHeight="false" outlineLevel="0" collapsed="false">
      <c r="A363" s="20"/>
      <c r="B363" s="14"/>
      <c r="C363" s="15"/>
      <c r="D363" s="21"/>
      <c r="E363" s="21"/>
      <c r="F363" s="21"/>
      <c r="G363" s="21"/>
      <c r="H363" s="21"/>
      <c r="I363" s="15"/>
      <c r="J363" s="15"/>
      <c r="K363" s="22" t="str">
        <f aca="false">IF(COUNTA($A363:$J363)=0,"",IF($I363&lt;&gt;"",$I363,IFERROR(INDEX(Settings!$B$14:$B$28,MATCH($B363,Settings!$A$14:$A$28,0)),0)))</f>
        <v/>
      </c>
      <c r="L363" s="23" t="str">
        <f aca="false">IF(COUNTA($A363:$J363)=0,"",$G363*($K363+IFERROR(INDEX(Settings!$C$14:$C$28,MATCH($B363,Settings!$A$14:$A$28,0)),0)))</f>
        <v/>
      </c>
      <c r="M363" s="23" t="str">
        <f aca="false">IF(COUNTA($A363:$J363)=0,"",($G363+$H363*Settings!$B$10)*IFERROR(INDEX(Settings!$D$14:$D$28,MATCH($B363,Settings!$A$14:$A$28,0)),0))</f>
        <v/>
      </c>
      <c r="N363" s="23" t="str">
        <f aca="false">IF(COUNTA($A363:$J363)=0,"",$F363*IFERROR(INDEX(Settings!$E$14:$E$28,MATCH($B363,Settings!$A$14:$A$28,0)),0))</f>
        <v/>
      </c>
      <c r="O363" s="23" t="str">
        <f aca="false">IF(COUNTA($A363:$J363)=0,"",$D363*Settings!$B$5)</f>
        <v/>
      </c>
      <c r="P363" s="23" t="str">
        <f aca="false">IF(COUNTA($A363:$J363)=0,"",$G363*Settings!$B$6+$H363*Settings!$B$7)</f>
        <v/>
      </c>
      <c r="Q363" s="23" t="str">
        <f aca="false">IF(COUNTA($A363:$J363)=0,"",$L363*Settings!$B$8)</f>
        <v/>
      </c>
      <c r="R363" s="23" t="str">
        <f aca="false">IF(COUNTA($A363:$J363)=0,"",($P363+$Q363)*Settings!$B$9)</f>
        <v/>
      </c>
      <c r="S363" s="23" t="str">
        <f aca="false">IF(COUNTA($A363:$J363)=0,"",$C363+$J363+SUM($M363:$R363))</f>
        <v/>
      </c>
      <c r="T363" s="23" t="str">
        <f aca="false">IF(COUNTA($A363:$J363)=0,"",$L363-$S363)</f>
        <v/>
      </c>
      <c r="U363" s="24" t="str">
        <f aca="false">IF(COUNTA($A363:$J363)=0,"",IF($L363=0,0,$T363/$L363))</f>
        <v/>
      </c>
      <c r="V363" s="24" t="str">
        <f aca="false">IF(COUNTA($A363:$J363)=0,"",IF($D363=0,0,$E363/$D363))</f>
        <v/>
      </c>
      <c r="W363" s="24" t="str">
        <f aca="false">IF(COUNTA($A363:$J363)=0,"",IF($F363=0,0,$G363/$F363))</f>
        <v/>
      </c>
      <c r="X363" s="24" t="str">
        <f aca="false">IF(COUNTA($A363:$J363)=0,"",IF($F363=0,0,$H363/$F363))</f>
        <v/>
      </c>
      <c r="Y363" s="25" t="str">
        <f aca="false">IF(COUNTA($A363:$J363)=0,"",IF($C363=0,0,$L363/$C363))</f>
        <v/>
      </c>
      <c r="Z363" s="23" t="str">
        <f aca="false">IF(COUNTA($A363:$J363)=0,"",IF($G363=0,0,$C363/$G363))</f>
        <v/>
      </c>
      <c r="AA363" s="23" t="str">
        <f aca="false">IF(COUNTA($A363:$J363)=0,"",IF($G363=0,0,$T363/$G363))</f>
        <v/>
      </c>
      <c r="AB363" s="9" t="str">
        <f aca="false">IF(COUNTA($A363:$J363)=0,"",IF($B363="","Pick a product",IF($E363&gt;$D363,"Confirmed &gt; received",IF($F363&gt;$E363,"Dispatched &gt; confirmed",IF($G363+$H363&gt;$F363,"Delivered + returned &gt; dispatched","OK")))))</f>
        <v/>
      </c>
    </row>
    <row r="364" customFormat="false" ht="15" hidden="false" customHeight="false" outlineLevel="0" collapsed="false">
      <c r="A364" s="20"/>
      <c r="B364" s="14"/>
      <c r="C364" s="15"/>
      <c r="D364" s="21"/>
      <c r="E364" s="21"/>
      <c r="F364" s="21"/>
      <c r="G364" s="21"/>
      <c r="H364" s="21"/>
      <c r="I364" s="15"/>
      <c r="J364" s="15"/>
      <c r="K364" s="22" t="str">
        <f aca="false">IF(COUNTA($A364:$J364)=0,"",IF($I364&lt;&gt;"",$I364,IFERROR(INDEX(Settings!$B$14:$B$28,MATCH($B364,Settings!$A$14:$A$28,0)),0)))</f>
        <v/>
      </c>
      <c r="L364" s="23" t="str">
        <f aca="false">IF(COUNTA($A364:$J364)=0,"",$G364*($K364+IFERROR(INDEX(Settings!$C$14:$C$28,MATCH($B364,Settings!$A$14:$A$28,0)),0)))</f>
        <v/>
      </c>
      <c r="M364" s="23" t="str">
        <f aca="false">IF(COUNTA($A364:$J364)=0,"",($G364+$H364*Settings!$B$10)*IFERROR(INDEX(Settings!$D$14:$D$28,MATCH($B364,Settings!$A$14:$A$28,0)),0))</f>
        <v/>
      </c>
      <c r="N364" s="23" t="str">
        <f aca="false">IF(COUNTA($A364:$J364)=0,"",$F364*IFERROR(INDEX(Settings!$E$14:$E$28,MATCH($B364,Settings!$A$14:$A$28,0)),0))</f>
        <v/>
      </c>
      <c r="O364" s="23" t="str">
        <f aca="false">IF(COUNTA($A364:$J364)=0,"",$D364*Settings!$B$5)</f>
        <v/>
      </c>
      <c r="P364" s="23" t="str">
        <f aca="false">IF(COUNTA($A364:$J364)=0,"",$G364*Settings!$B$6+$H364*Settings!$B$7)</f>
        <v/>
      </c>
      <c r="Q364" s="23" t="str">
        <f aca="false">IF(COUNTA($A364:$J364)=0,"",$L364*Settings!$B$8)</f>
        <v/>
      </c>
      <c r="R364" s="23" t="str">
        <f aca="false">IF(COUNTA($A364:$J364)=0,"",($P364+$Q364)*Settings!$B$9)</f>
        <v/>
      </c>
      <c r="S364" s="23" t="str">
        <f aca="false">IF(COUNTA($A364:$J364)=0,"",$C364+$J364+SUM($M364:$R364))</f>
        <v/>
      </c>
      <c r="T364" s="23" t="str">
        <f aca="false">IF(COUNTA($A364:$J364)=0,"",$L364-$S364)</f>
        <v/>
      </c>
      <c r="U364" s="24" t="str">
        <f aca="false">IF(COUNTA($A364:$J364)=0,"",IF($L364=0,0,$T364/$L364))</f>
        <v/>
      </c>
      <c r="V364" s="24" t="str">
        <f aca="false">IF(COUNTA($A364:$J364)=0,"",IF($D364=0,0,$E364/$D364))</f>
        <v/>
      </c>
      <c r="W364" s="24" t="str">
        <f aca="false">IF(COUNTA($A364:$J364)=0,"",IF($F364=0,0,$G364/$F364))</f>
        <v/>
      </c>
      <c r="X364" s="24" t="str">
        <f aca="false">IF(COUNTA($A364:$J364)=0,"",IF($F364=0,0,$H364/$F364))</f>
        <v/>
      </c>
      <c r="Y364" s="25" t="str">
        <f aca="false">IF(COUNTA($A364:$J364)=0,"",IF($C364=0,0,$L364/$C364))</f>
        <v/>
      </c>
      <c r="Z364" s="23" t="str">
        <f aca="false">IF(COUNTA($A364:$J364)=0,"",IF($G364=0,0,$C364/$G364))</f>
        <v/>
      </c>
      <c r="AA364" s="23" t="str">
        <f aca="false">IF(COUNTA($A364:$J364)=0,"",IF($G364=0,0,$T364/$G364))</f>
        <v/>
      </c>
      <c r="AB364" s="9" t="str">
        <f aca="false">IF(COUNTA($A364:$J364)=0,"",IF($B364="","Pick a product",IF($E364&gt;$D364,"Confirmed &gt; received",IF($F364&gt;$E364,"Dispatched &gt; confirmed",IF($G364+$H364&gt;$F364,"Delivered + returned &gt; dispatched","OK")))))</f>
        <v/>
      </c>
    </row>
    <row r="365" customFormat="false" ht="15" hidden="false" customHeight="false" outlineLevel="0" collapsed="false">
      <c r="A365" s="20"/>
      <c r="B365" s="14"/>
      <c r="C365" s="15"/>
      <c r="D365" s="21"/>
      <c r="E365" s="21"/>
      <c r="F365" s="21"/>
      <c r="G365" s="21"/>
      <c r="H365" s="21"/>
      <c r="I365" s="15"/>
      <c r="J365" s="15"/>
      <c r="K365" s="22" t="str">
        <f aca="false">IF(COUNTA($A365:$J365)=0,"",IF($I365&lt;&gt;"",$I365,IFERROR(INDEX(Settings!$B$14:$B$28,MATCH($B365,Settings!$A$14:$A$28,0)),0)))</f>
        <v/>
      </c>
      <c r="L365" s="23" t="str">
        <f aca="false">IF(COUNTA($A365:$J365)=0,"",$G365*($K365+IFERROR(INDEX(Settings!$C$14:$C$28,MATCH($B365,Settings!$A$14:$A$28,0)),0)))</f>
        <v/>
      </c>
      <c r="M365" s="23" t="str">
        <f aca="false">IF(COUNTA($A365:$J365)=0,"",($G365+$H365*Settings!$B$10)*IFERROR(INDEX(Settings!$D$14:$D$28,MATCH($B365,Settings!$A$14:$A$28,0)),0))</f>
        <v/>
      </c>
      <c r="N365" s="23" t="str">
        <f aca="false">IF(COUNTA($A365:$J365)=0,"",$F365*IFERROR(INDEX(Settings!$E$14:$E$28,MATCH($B365,Settings!$A$14:$A$28,0)),0))</f>
        <v/>
      </c>
      <c r="O365" s="23" t="str">
        <f aca="false">IF(COUNTA($A365:$J365)=0,"",$D365*Settings!$B$5)</f>
        <v/>
      </c>
      <c r="P365" s="23" t="str">
        <f aca="false">IF(COUNTA($A365:$J365)=0,"",$G365*Settings!$B$6+$H365*Settings!$B$7)</f>
        <v/>
      </c>
      <c r="Q365" s="23" t="str">
        <f aca="false">IF(COUNTA($A365:$J365)=0,"",$L365*Settings!$B$8)</f>
        <v/>
      </c>
      <c r="R365" s="23" t="str">
        <f aca="false">IF(COUNTA($A365:$J365)=0,"",($P365+$Q365)*Settings!$B$9)</f>
        <v/>
      </c>
      <c r="S365" s="23" t="str">
        <f aca="false">IF(COUNTA($A365:$J365)=0,"",$C365+$J365+SUM($M365:$R365))</f>
        <v/>
      </c>
      <c r="T365" s="23" t="str">
        <f aca="false">IF(COUNTA($A365:$J365)=0,"",$L365-$S365)</f>
        <v/>
      </c>
      <c r="U365" s="24" t="str">
        <f aca="false">IF(COUNTA($A365:$J365)=0,"",IF($L365=0,0,$T365/$L365))</f>
        <v/>
      </c>
      <c r="V365" s="24" t="str">
        <f aca="false">IF(COUNTA($A365:$J365)=0,"",IF($D365=0,0,$E365/$D365))</f>
        <v/>
      </c>
      <c r="W365" s="24" t="str">
        <f aca="false">IF(COUNTA($A365:$J365)=0,"",IF($F365=0,0,$G365/$F365))</f>
        <v/>
      </c>
      <c r="X365" s="24" t="str">
        <f aca="false">IF(COUNTA($A365:$J365)=0,"",IF($F365=0,0,$H365/$F365))</f>
        <v/>
      </c>
      <c r="Y365" s="25" t="str">
        <f aca="false">IF(COUNTA($A365:$J365)=0,"",IF($C365=0,0,$L365/$C365))</f>
        <v/>
      </c>
      <c r="Z365" s="23" t="str">
        <f aca="false">IF(COUNTA($A365:$J365)=0,"",IF($G365=0,0,$C365/$G365))</f>
        <v/>
      </c>
      <c r="AA365" s="23" t="str">
        <f aca="false">IF(COUNTA($A365:$J365)=0,"",IF($G365=0,0,$T365/$G365))</f>
        <v/>
      </c>
      <c r="AB365" s="9" t="str">
        <f aca="false">IF(COUNTA($A365:$J365)=0,"",IF($B365="","Pick a product",IF($E365&gt;$D365,"Confirmed &gt; received",IF($F365&gt;$E365,"Dispatched &gt; confirmed",IF($G365+$H365&gt;$F365,"Delivered + returned &gt; dispatched","OK")))))</f>
        <v/>
      </c>
    </row>
    <row r="366" customFormat="false" ht="15" hidden="false" customHeight="false" outlineLevel="0" collapsed="false">
      <c r="A366" s="20"/>
      <c r="B366" s="14"/>
      <c r="C366" s="15"/>
      <c r="D366" s="21"/>
      <c r="E366" s="21"/>
      <c r="F366" s="21"/>
      <c r="G366" s="21"/>
      <c r="H366" s="21"/>
      <c r="I366" s="15"/>
      <c r="J366" s="15"/>
      <c r="K366" s="22" t="str">
        <f aca="false">IF(COUNTA($A366:$J366)=0,"",IF($I366&lt;&gt;"",$I366,IFERROR(INDEX(Settings!$B$14:$B$28,MATCH($B366,Settings!$A$14:$A$28,0)),0)))</f>
        <v/>
      </c>
      <c r="L366" s="23" t="str">
        <f aca="false">IF(COUNTA($A366:$J366)=0,"",$G366*($K366+IFERROR(INDEX(Settings!$C$14:$C$28,MATCH($B366,Settings!$A$14:$A$28,0)),0)))</f>
        <v/>
      </c>
      <c r="M366" s="23" t="str">
        <f aca="false">IF(COUNTA($A366:$J366)=0,"",($G366+$H366*Settings!$B$10)*IFERROR(INDEX(Settings!$D$14:$D$28,MATCH($B366,Settings!$A$14:$A$28,0)),0))</f>
        <v/>
      </c>
      <c r="N366" s="23" t="str">
        <f aca="false">IF(COUNTA($A366:$J366)=0,"",$F366*IFERROR(INDEX(Settings!$E$14:$E$28,MATCH($B366,Settings!$A$14:$A$28,0)),0))</f>
        <v/>
      </c>
      <c r="O366" s="23" t="str">
        <f aca="false">IF(COUNTA($A366:$J366)=0,"",$D366*Settings!$B$5)</f>
        <v/>
      </c>
      <c r="P366" s="23" t="str">
        <f aca="false">IF(COUNTA($A366:$J366)=0,"",$G366*Settings!$B$6+$H366*Settings!$B$7)</f>
        <v/>
      </c>
      <c r="Q366" s="23" t="str">
        <f aca="false">IF(COUNTA($A366:$J366)=0,"",$L366*Settings!$B$8)</f>
        <v/>
      </c>
      <c r="R366" s="23" t="str">
        <f aca="false">IF(COUNTA($A366:$J366)=0,"",($P366+$Q366)*Settings!$B$9)</f>
        <v/>
      </c>
      <c r="S366" s="23" t="str">
        <f aca="false">IF(COUNTA($A366:$J366)=0,"",$C366+$J366+SUM($M366:$R366))</f>
        <v/>
      </c>
      <c r="T366" s="23" t="str">
        <f aca="false">IF(COUNTA($A366:$J366)=0,"",$L366-$S366)</f>
        <v/>
      </c>
      <c r="U366" s="24" t="str">
        <f aca="false">IF(COUNTA($A366:$J366)=0,"",IF($L366=0,0,$T366/$L366))</f>
        <v/>
      </c>
      <c r="V366" s="24" t="str">
        <f aca="false">IF(COUNTA($A366:$J366)=0,"",IF($D366=0,0,$E366/$D366))</f>
        <v/>
      </c>
      <c r="W366" s="24" t="str">
        <f aca="false">IF(COUNTA($A366:$J366)=0,"",IF($F366=0,0,$G366/$F366))</f>
        <v/>
      </c>
      <c r="X366" s="24" t="str">
        <f aca="false">IF(COUNTA($A366:$J366)=0,"",IF($F366=0,0,$H366/$F366))</f>
        <v/>
      </c>
      <c r="Y366" s="25" t="str">
        <f aca="false">IF(COUNTA($A366:$J366)=0,"",IF($C366=0,0,$L366/$C366))</f>
        <v/>
      </c>
      <c r="Z366" s="23" t="str">
        <f aca="false">IF(COUNTA($A366:$J366)=0,"",IF($G366=0,0,$C366/$G366))</f>
        <v/>
      </c>
      <c r="AA366" s="23" t="str">
        <f aca="false">IF(COUNTA($A366:$J366)=0,"",IF($G366=0,0,$T366/$G366))</f>
        <v/>
      </c>
      <c r="AB366" s="9" t="str">
        <f aca="false">IF(COUNTA($A366:$J366)=0,"",IF($B366="","Pick a product",IF($E366&gt;$D366,"Confirmed &gt; received",IF($F366&gt;$E366,"Dispatched &gt; confirmed",IF($G366+$H366&gt;$F366,"Delivered + returned &gt; dispatched","OK")))))</f>
        <v/>
      </c>
    </row>
    <row r="367" customFormat="false" ht="15" hidden="false" customHeight="false" outlineLevel="0" collapsed="false">
      <c r="A367" s="20"/>
      <c r="B367" s="14"/>
      <c r="C367" s="15"/>
      <c r="D367" s="21"/>
      <c r="E367" s="21"/>
      <c r="F367" s="21"/>
      <c r="G367" s="21"/>
      <c r="H367" s="21"/>
      <c r="I367" s="15"/>
      <c r="J367" s="15"/>
      <c r="K367" s="22" t="str">
        <f aca="false">IF(COUNTA($A367:$J367)=0,"",IF($I367&lt;&gt;"",$I367,IFERROR(INDEX(Settings!$B$14:$B$28,MATCH($B367,Settings!$A$14:$A$28,0)),0)))</f>
        <v/>
      </c>
      <c r="L367" s="23" t="str">
        <f aca="false">IF(COUNTA($A367:$J367)=0,"",$G367*($K367+IFERROR(INDEX(Settings!$C$14:$C$28,MATCH($B367,Settings!$A$14:$A$28,0)),0)))</f>
        <v/>
      </c>
      <c r="M367" s="23" t="str">
        <f aca="false">IF(COUNTA($A367:$J367)=0,"",($G367+$H367*Settings!$B$10)*IFERROR(INDEX(Settings!$D$14:$D$28,MATCH($B367,Settings!$A$14:$A$28,0)),0))</f>
        <v/>
      </c>
      <c r="N367" s="23" t="str">
        <f aca="false">IF(COUNTA($A367:$J367)=0,"",$F367*IFERROR(INDEX(Settings!$E$14:$E$28,MATCH($B367,Settings!$A$14:$A$28,0)),0))</f>
        <v/>
      </c>
      <c r="O367" s="23" t="str">
        <f aca="false">IF(COUNTA($A367:$J367)=0,"",$D367*Settings!$B$5)</f>
        <v/>
      </c>
      <c r="P367" s="23" t="str">
        <f aca="false">IF(COUNTA($A367:$J367)=0,"",$G367*Settings!$B$6+$H367*Settings!$B$7)</f>
        <v/>
      </c>
      <c r="Q367" s="23" t="str">
        <f aca="false">IF(COUNTA($A367:$J367)=0,"",$L367*Settings!$B$8)</f>
        <v/>
      </c>
      <c r="R367" s="23" t="str">
        <f aca="false">IF(COUNTA($A367:$J367)=0,"",($P367+$Q367)*Settings!$B$9)</f>
        <v/>
      </c>
      <c r="S367" s="23" t="str">
        <f aca="false">IF(COUNTA($A367:$J367)=0,"",$C367+$J367+SUM($M367:$R367))</f>
        <v/>
      </c>
      <c r="T367" s="23" t="str">
        <f aca="false">IF(COUNTA($A367:$J367)=0,"",$L367-$S367)</f>
        <v/>
      </c>
      <c r="U367" s="24" t="str">
        <f aca="false">IF(COUNTA($A367:$J367)=0,"",IF($L367=0,0,$T367/$L367))</f>
        <v/>
      </c>
      <c r="V367" s="24" t="str">
        <f aca="false">IF(COUNTA($A367:$J367)=0,"",IF($D367=0,0,$E367/$D367))</f>
        <v/>
      </c>
      <c r="W367" s="24" t="str">
        <f aca="false">IF(COUNTA($A367:$J367)=0,"",IF($F367=0,0,$G367/$F367))</f>
        <v/>
      </c>
      <c r="X367" s="24" t="str">
        <f aca="false">IF(COUNTA($A367:$J367)=0,"",IF($F367=0,0,$H367/$F367))</f>
        <v/>
      </c>
      <c r="Y367" s="25" t="str">
        <f aca="false">IF(COUNTA($A367:$J367)=0,"",IF($C367=0,0,$L367/$C367))</f>
        <v/>
      </c>
      <c r="Z367" s="23" t="str">
        <f aca="false">IF(COUNTA($A367:$J367)=0,"",IF($G367=0,0,$C367/$G367))</f>
        <v/>
      </c>
      <c r="AA367" s="23" t="str">
        <f aca="false">IF(COUNTA($A367:$J367)=0,"",IF($G367=0,0,$T367/$G367))</f>
        <v/>
      </c>
      <c r="AB367" s="9" t="str">
        <f aca="false">IF(COUNTA($A367:$J367)=0,"",IF($B367="","Pick a product",IF($E367&gt;$D367,"Confirmed &gt; received",IF($F367&gt;$E367,"Dispatched &gt; confirmed",IF($G367+$H367&gt;$F367,"Delivered + returned &gt; dispatched","OK")))))</f>
        <v/>
      </c>
    </row>
    <row r="368" customFormat="false" ht="15" hidden="false" customHeight="false" outlineLevel="0" collapsed="false">
      <c r="A368" s="20"/>
      <c r="B368" s="14"/>
      <c r="C368" s="15"/>
      <c r="D368" s="21"/>
      <c r="E368" s="21"/>
      <c r="F368" s="21"/>
      <c r="G368" s="21"/>
      <c r="H368" s="21"/>
      <c r="I368" s="15"/>
      <c r="J368" s="15"/>
      <c r="K368" s="22" t="str">
        <f aca="false">IF(COUNTA($A368:$J368)=0,"",IF($I368&lt;&gt;"",$I368,IFERROR(INDEX(Settings!$B$14:$B$28,MATCH($B368,Settings!$A$14:$A$28,0)),0)))</f>
        <v/>
      </c>
      <c r="L368" s="23" t="str">
        <f aca="false">IF(COUNTA($A368:$J368)=0,"",$G368*($K368+IFERROR(INDEX(Settings!$C$14:$C$28,MATCH($B368,Settings!$A$14:$A$28,0)),0)))</f>
        <v/>
      </c>
      <c r="M368" s="23" t="str">
        <f aca="false">IF(COUNTA($A368:$J368)=0,"",($G368+$H368*Settings!$B$10)*IFERROR(INDEX(Settings!$D$14:$D$28,MATCH($B368,Settings!$A$14:$A$28,0)),0))</f>
        <v/>
      </c>
      <c r="N368" s="23" t="str">
        <f aca="false">IF(COUNTA($A368:$J368)=0,"",$F368*IFERROR(INDEX(Settings!$E$14:$E$28,MATCH($B368,Settings!$A$14:$A$28,0)),0))</f>
        <v/>
      </c>
      <c r="O368" s="23" t="str">
        <f aca="false">IF(COUNTA($A368:$J368)=0,"",$D368*Settings!$B$5)</f>
        <v/>
      </c>
      <c r="P368" s="23" t="str">
        <f aca="false">IF(COUNTA($A368:$J368)=0,"",$G368*Settings!$B$6+$H368*Settings!$B$7)</f>
        <v/>
      </c>
      <c r="Q368" s="23" t="str">
        <f aca="false">IF(COUNTA($A368:$J368)=0,"",$L368*Settings!$B$8)</f>
        <v/>
      </c>
      <c r="R368" s="23" t="str">
        <f aca="false">IF(COUNTA($A368:$J368)=0,"",($P368+$Q368)*Settings!$B$9)</f>
        <v/>
      </c>
      <c r="S368" s="23" t="str">
        <f aca="false">IF(COUNTA($A368:$J368)=0,"",$C368+$J368+SUM($M368:$R368))</f>
        <v/>
      </c>
      <c r="T368" s="23" t="str">
        <f aca="false">IF(COUNTA($A368:$J368)=0,"",$L368-$S368)</f>
        <v/>
      </c>
      <c r="U368" s="24" t="str">
        <f aca="false">IF(COUNTA($A368:$J368)=0,"",IF($L368=0,0,$T368/$L368))</f>
        <v/>
      </c>
      <c r="V368" s="24" t="str">
        <f aca="false">IF(COUNTA($A368:$J368)=0,"",IF($D368=0,0,$E368/$D368))</f>
        <v/>
      </c>
      <c r="W368" s="24" t="str">
        <f aca="false">IF(COUNTA($A368:$J368)=0,"",IF($F368=0,0,$G368/$F368))</f>
        <v/>
      </c>
      <c r="X368" s="24" t="str">
        <f aca="false">IF(COUNTA($A368:$J368)=0,"",IF($F368=0,0,$H368/$F368))</f>
        <v/>
      </c>
      <c r="Y368" s="25" t="str">
        <f aca="false">IF(COUNTA($A368:$J368)=0,"",IF($C368=0,0,$L368/$C368))</f>
        <v/>
      </c>
      <c r="Z368" s="23" t="str">
        <f aca="false">IF(COUNTA($A368:$J368)=0,"",IF($G368=0,0,$C368/$G368))</f>
        <v/>
      </c>
      <c r="AA368" s="23" t="str">
        <f aca="false">IF(COUNTA($A368:$J368)=0,"",IF($G368=0,0,$T368/$G368))</f>
        <v/>
      </c>
      <c r="AB368" s="9" t="str">
        <f aca="false">IF(COUNTA($A368:$J368)=0,"",IF($B368="","Pick a product",IF($E368&gt;$D368,"Confirmed &gt; received",IF($F368&gt;$E368,"Dispatched &gt; confirmed",IF($G368+$H368&gt;$F368,"Delivered + returned &gt; dispatched","OK")))))</f>
        <v/>
      </c>
    </row>
    <row r="369" customFormat="false" ht="15" hidden="false" customHeight="false" outlineLevel="0" collapsed="false">
      <c r="A369" s="20"/>
      <c r="B369" s="14"/>
      <c r="C369" s="15"/>
      <c r="D369" s="21"/>
      <c r="E369" s="21"/>
      <c r="F369" s="21"/>
      <c r="G369" s="21"/>
      <c r="H369" s="21"/>
      <c r="I369" s="15"/>
      <c r="J369" s="15"/>
      <c r="K369" s="22" t="str">
        <f aca="false">IF(COUNTA($A369:$J369)=0,"",IF($I369&lt;&gt;"",$I369,IFERROR(INDEX(Settings!$B$14:$B$28,MATCH($B369,Settings!$A$14:$A$28,0)),0)))</f>
        <v/>
      </c>
      <c r="L369" s="23" t="str">
        <f aca="false">IF(COUNTA($A369:$J369)=0,"",$G369*($K369+IFERROR(INDEX(Settings!$C$14:$C$28,MATCH($B369,Settings!$A$14:$A$28,0)),0)))</f>
        <v/>
      </c>
      <c r="M369" s="23" t="str">
        <f aca="false">IF(COUNTA($A369:$J369)=0,"",($G369+$H369*Settings!$B$10)*IFERROR(INDEX(Settings!$D$14:$D$28,MATCH($B369,Settings!$A$14:$A$28,0)),0))</f>
        <v/>
      </c>
      <c r="N369" s="23" t="str">
        <f aca="false">IF(COUNTA($A369:$J369)=0,"",$F369*IFERROR(INDEX(Settings!$E$14:$E$28,MATCH($B369,Settings!$A$14:$A$28,0)),0))</f>
        <v/>
      </c>
      <c r="O369" s="23" t="str">
        <f aca="false">IF(COUNTA($A369:$J369)=0,"",$D369*Settings!$B$5)</f>
        <v/>
      </c>
      <c r="P369" s="23" t="str">
        <f aca="false">IF(COUNTA($A369:$J369)=0,"",$G369*Settings!$B$6+$H369*Settings!$B$7)</f>
        <v/>
      </c>
      <c r="Q369" s="23" t="str">
        <f aca="false">IF(COUNTA($A369:$J369)=0,"",$L369*Settings!$B$8)</f>
        <v/>
      </c>
      <c r="R369" s="23" t="str">
        <f aca="false">IF(COUNTA($A369:$J369)=0,"",($P369+$Q369)*Settings!$B$9)</f>
        <v/>
      </c>
      <c r="S369" s="23" t="str">
        <f aca="false">IF(COUNTA($A369:$J369)=0,"",$C369+$J369+SUM($M369:$R369))</f>
        <v/>
      </c>
      <c r="T369" s="23" t="str">
        <f aca="false">IF(COUNTA($A369:$J369)=0,"",$L369-$S369)</f>
        <v/>
      </c>
      <c r="U369" s="24" t="str">
        <f aca="false">IF(COUNTA($A369:$J369)=0,"",IF($L369=0,0,$T369/$L369))</f>
        <v/>
      </c>
      <c r="V369" s="24" t="str">
        <f aca="false">IF(COUNTA($A369:$J369)=0,"",IF($D369=0,0,$E369/$D369))</f>
        <v/>
      </c>
      <c r="W369" s="24" t="str">
        <f aca="false">IF(COUNTA($A369:$J369)=0,"",IF($F369=0,0,$G369/$F369))</f>
        <v/>
      </c>
      <c r="X369" s="24" t="str">
        <f aca="false">IF(COUNTA($A369:$J369)=0,"",IF($F369=0,0,$H369/$F369))</f>
        <v/>
      </c>
      <c r="Y369" s="25" t="str">
        <f aca="false">IF(COUNTA($A369:$J369)=0,"",IF($C369=0,0,$L369/$C369))</f>
        <v/>
      </c>
      <c r="Z369" s="23" t="str">
        <f aca="false">IF(COUNTA($A369:$J369)=0,"",IF($G369=0,0,$C369/$G369))</f>
        <v/>
      </c>
      <c r="AA369" s="23" t="str">
        <f aca="false">IF(COUNTA($A369:$J369)=0,"",IF($G369=0,0,$T369/$G369))</f>
        <v/>
      </c>
      <c r="AB369" s="9" t="str">
        <f aca="false">IF(COUNTA($A369:$J369)=0,"",IF($B369="","Pick a product",IF($E369&gt;$D369,"Confirmed &gt; received",IF($F369&gt;$E369,"Dispatched &gt; confirmed",IF($G369+$H369&gt;$F369,"Delivered + returned &gt; dispatched","OK")))))</f>
        <v/>
      </c>
    </row>
    <row r="370" customFormat="false" ht="15" hidden="false" customHeight="false" outlineLevel="0" collapsed="false">
      <c r="A370" s="20"/>
      <c r="B370" s="14"/>
      <c r="C370" s="15"/>
      <c r="D370" s="21"/>
      <c r="E370" s="21"/>
      <c r="F370" s="21"/>
      <c r="G370" s="21"/>
      <c r="H370" s="21"/>
      <c r="I370" s="15"/>
      <c r="J370" s="15"/>
      <c r="K370" s="22" t="str">
        <f aca="false">IF(COUNTA($A370:$J370)=0,"",IF($I370&lt;&gt;"",$I370,IFERROR(INDEX(Settings!$B$14:$B$28,MATCH($B370,Settings!$A$14:$A$28,0)),0)))</f>
        <v/>
      </c>
      <c r="L370" s="23" t="str">
        <f aca="false">IF(COUNTA($A370:$J370)=0,"",$G370*($K370+IFERROR(INDEX(Settings!$C$14:$C$28,MATCH($B370,Settings!$A$14:$A$28,0)),0)))</f>
        <v/>
      </c>
      <c r="M370" s="23" t="str">
        <f aca="false">IF(COUNTA($A370:$J370)=0,"",($G370+$H370*Settings!$B$10)*IFERROR(INDEX(Settings!$D$14:$D$28,MATCH($B370,Settings!$A$14:$A$28,0)),0))</f>
        <v/>
      </c>
      <c r="N370" s="23" t="str">
        <f aca="false">IF(COUNTA($A370:$J370)=0,"",$F370*IFERROR(INDEX(Settings!$E$14:$E$28,MATCH($B370,Settings!$A$14:$A$28,0)),0))</f>
        <v/>
      </c>
      <c r="O370" s="23" t="str">
        <f aca="false">IF(COUNTA($A370:$J370)=0,"",$D370*Settings!$B$5)</f>
        <v/>
      </c>
      <c r="P370" s="23" t="str">
        <f aca="false">IF(COUNTA($A370:$J370)=0,"",$G370*Settings!$B$6+$H370*Settings!$B$7)</f>
        <v/>
      </c>
      <c r="Q370" s="23" t="str">
        <f aca="false">IF(COUNTA($A370:$J370)=0,"",$L370*Settings!$B$8)</f>
        <v/>
      </c>
      <c r="R370" s="23" t="str">
        <f aca="false">IF(COUNTA($A370:$J370)=0,"",($P370+$Q370)*Settings!$B$9)</f>
        <v/>
      </c>
      <c r="S370" s="23" t="str">
        <f aca="false">IF(COUNTA($A370:$J370)=0,"",$C370+$J370+SUM($M370:$R370))</f>
        <v/>
      </c>
      <c r="T370" s="23" t="str">
        <f aca="false">IF(COUNTA($A370:$J370)=0,"",$L370-$S370)</f>
        <v/>
      </c>
      <c r="U370" s="24" t="str">
        <f aca="false">IF(COUNTA($A370:$J370)=0,"",IF($L370=0,0,$T370/$L370))</f>
        <v/>
      </c>
      <c r="V370" s="24" t="str">
        <f aca="false">IF(COUNTA($A370:$J370)=0,"",IF($D370=0,0,$E370/$D370))</f>
        <v/>
      </c>
      <c r="W370" s="24" t="str">
        <f aca="false">IF(COUNTA($A370:$J370)=0,"",IF($F370=0,0,$G370/$F370))</f>
        <v/>
      </c>
      <c r="X370" s="24" t="str">
        <f aca="false">IF(COUNTA($A370:$J370)=0,"",IF($F370=0,0,$H370/$F370))</f>
        <v/>
      </c>
      <c r="Y370" s="25" t="str">
        <f aca="false">IF(COUNTA($A370:$J370)=0,"",IF($C370=0,0,$L370/$C370))</f>
        <v/>
      </c>
      <c r="Z370" s="23" t="str">
        <f aca="false">IF(COUNTA($A370:$J370)=0,"",IF($G370=0,0,$C370/$G370))</f>
        <v/>
      </c>
      <c r="AA370" s="23" t="str">
        <f aca="false">IF(COUNTA($A370:$J370)=0,"",IF($G370=0,0,$T370/$G370))</f>
        <v/>
      </c>
      <c r="AB370" s="9" t="str">
        <f aca="false">IF(COUNTA($A370:$J370)=0,"",IF($B370="","Pick a product",IF($E370&gt;$D370,"Confirmed &gt; received",IF($F370&gt;$E370,"Dispatched &gt; confirmed",IF($G370+$H370&gt;$F370,"Delivered + returned &gt; dispatched","OK")))))</f>
        <v/>
      </c>
    </row>
    <row r="371" customFormat="false" ht="15" hidden="false" customHeight="false" outlineLevel="0" collapsed="false">
      <c r="A371" s="20"/>
      <c r="B371" s="14"/>
      <c r="C371" s="15"/>
      <c r="D371" s="21"/>
      <c r="E371" s="21"/>
      <c r="F371" s="21"/>
      <c r="G371" s="21"/>
      <c r="H371" s="21"/>
      <c r="I371" s="15"/>
      <c r="J371" s="15"/>
      <c r="K371" s="22" t="str">
        <f aca="false">IF(COUNTA($A371:$J371)=0,"",IF($I371&lt;&gt;"",$I371,IFERROR(INDEX(Settings!$B$14:$B$28,MATCH($B371,Settings!$A$14:$A$28,0)),0)))</f>
        <v/>
      </c>
      <c r="L371" s="23" t="str">
        <f aca="false">IF(COUNTA($A371:$J371)=0,"",$G371*($K371+IFERROR(INDEX(Settings!$C$14:$C$28,MATCH($B371,Settings!$A$14:$A$28,0)),0)))</f>
        <v/>
      </c>
      <c r="M371" s="23" t="str">
        <f aca="false">IF(COUNTA($A371:$J371)=0,"",($G371+$H371*Settings!$B$10)*IFERROR(INDEX(Settings!$D$14:$D$28,MATCH($B371,Settings!$A$14:$A$28,0)),0))</f>
        <v/>
      </c>
      <c r="N371" s="23" t="str">
        <f aca="false">IF(COUNTA($A371:$J371)=0,"",$F371*IFERROR(INDEX(Settings!$E$14:$E$28,MATCH($B371,Settings!$A$14:$A$28,0)),0))</f>
        <v/>
      </c>
      <c r="O371" s="23" t="str">
        <f aca="false">IF(COUNTA($A371:$J371)=0,"",$D371*Settings!$B$5)</f>
        <v/>
      </c>
      <c r="P371" s="23" t="str">
        <f aca="false">IF(COUNTA($A371:$J371)=0,"",$G371*Settings!$B$6+$H371*Settings!$B$7)</f>
        <v/>
      </c>
      <c r="Q371" s="23" t="str">
        <f aca="false">IF(COUNTA($A371:$J371)=0,"",$L371*Settings!$B$8)</f>
        <v/>
      </c>
      <c r="R371" s="23" t="str">
        <f aca="false">IF(COUNTA($A371:$J371)=0,"",($P371+$Q371)*Settings!$B$9)</f>
        <v/>
      </c>
      <c r="S371" s="23" t="str">
        <f aca="false">IF(COUNTA($A371:$J371)=0,"",$C371+$J371+SUM($M371:$R371))</f>
        <v/>
      </c>
      <c r="T371" s="23" t="str">
        <f aca="false">IF(COUNTA($A371:$J371)=0,"",$L371-$S371)</f>
        <v/>
      </c>
      <c r="U371" s="24" t="str">
        <f aca="false">IF(COUNTA($A371:$J371)=0,"",IF($L371=0,0,$T371/$L371))</f>
        <v/>
      </c>
      <c r="V371" s="24" t="str">
        <f aca="false">IF(COUNTA($A371:$J371)=0,"",IF($D371=0,0,$E371/$D371))</f>
        <v/>
      </c>
      <c r="W371" s="24" t="str">
        <f aca="false">IF(COUNTA($A371:$J371)=0,"",IF($F371=0,0,$G371/$F371))</f>
        <v/>
      </c>
      <c r="X371" s="24" t="str">
        <f aca="false">IF(COUNTA($A371:$J371)=0,"",IF($F371=0,0,$H371/$F371))</f>
        <v/>
      </c>
      <c r="Y371" s="25" t="str">
        <f aca="false">IF(COUNTA($A371:$J371)=0,"",IF($C371=0,0,$L371/$C371))</f>
        <v/>
      </c>
      <c r="Z371" s="23" t="str">
        <f aca="false">IF(COUNTA($A371:$J371)=0,"",IF($G371=0,0,$C371/$G371))</f>
        <v/>
      </c>
      <c r="AA371" s="23" t="str">
        <f aca="false">IF(COUNTA($A371:$J371)=0,"",IF($G371=0,0,$T371/$G371))</f>
        <v/>
      </c>
      <c r="AB371" s="9" t="str">
        <f aca="false">IF(COUNTA($A371:$J371)=0,"",IF($B371="","Pick a product",IF($E371&gt;$D371,"Confirmed &gt; received",IF($F371&gt;$E371,"Dispatched &gt; confirmed",IF($G371+$H371&gt;$F371,"Delivered + returned &gt; dispatched","OK")))))</f>
        <v/>
      </c>
    </row>
    <row r="372" customFormat="false" ht="15" hidden="false" customHeight="false" outlineLevel="0" collapsed="false">
      <c r="A372" s="20"/>
      <c r="B372" s="14"/>
      <c r="C372" s="15"/>
      <c r="D372" s="21"/>
      <c r="E372" s="21"/>
      <c r="F372" s="21"/>
      <c r="G372" s="21"/>
      <c r="H372" s="21"/>
      <c r="I372" s="15"/>
      <c r="J372" s="15"/>
      <c r="K372" s="22" t="str">
        <f aca="false">IF(COUNTA($A372:$J372)=0,"",IF($I372&lt;&gt;"",$I372,IFERROR(INDEX(Settings!$B$14:$B$28,MATCH($B372,Settings!$A$14:$A$28,0)),0)))</f>
        <v/>
      </c>
      <c r="L372" s="23" t="str">
        <f aca="false">IF(COUNTA($A372:$J372)=0,"",$G372*($K372+IFERROR(INDEX(Settings!$C$14:$C$28,MATCH($B372,Settings!$A$14:$A$28,0)),0)))</f>
        <v/>
      </c>
      <c r="M372" s="23" t="str">
        <f aca="false">IF(COUNTA($A372:$J372)=0,"",($G372+$H372*Settings!$B$10)*IFERROR(INDEX(Settings!$D$14:$D$28,MATCH($B372,Settings!$A$14:$A$28,0)),0))</f>
        <v/>
      </c>
      <c r="N372" s="23" t="str">
        <f aca="false">IF(COUNTA($A372:$J372)=0,"",$F372*IFERROR(INDEX(Settings!$E$14:$E$28,MATCH($B372,Settings!$A$14:$A$28,0)),0))</f>
        <v/>
      </c>
      <c r="O372" s="23" t="str">
        <f aca="false">IF(COUNTA($A372:$J372)=0,"",$D372*Settings!$B$5)</f>
        <v/>
      </c>
      <c r="P372" s="23" t="str">
        <f aca="false">IF(COUNTA($A372:$J372)=0,"",$G372*Settings!$B$6+$H372*Settings!$B$7)</f>
        <v/>
      </c>
      <c r="Q372" s="23" t="str">
        <f aca="false">IF(COUNTA($A372:$J372)=0,"",$L372*Settings!$B$8)</f>
        <v/>
      </c>
      <c r="R372" s="23" t="str">
        <f aca="false">IF(COUNTA($A372:$J372)=0,"",($P372+$Q372)*Settings!$B$9)</f>
        <v/>
      </c>
      <c r="S372" s="23" t="str">
        <f aca="false">IF(COUNTA($A372:$J372)=0,"",$C372+$J372+SUM($M372:$R372))</f>
        <v/>
      </c>
      <c r="T372" s="23" t="str">
        <f aca="false">IF(COUNTA($A372:$J372)=0,"",$L372-$S372)</f>
        <v/>
      </c>
      <c r="U372" s="24" t="str">
        <f aca="false">IF(COUNTA($A372:$J372)=0,"",IF($L372=0,0,$T372/$L372))</f>
        <v/>
      </c>
      <c r="V372" s="24" t="str">
        <f aca="false">IF(COUNTA($A372:$J372)=0,"",IF($D372=0,0,$E372/$D372))</f>
        <v/>
      </c>
      <c r="W372" s="24" t="str">
        <f aca="false">IF(COUNTA($A372:$J372)=0,"",IF($F372=0,0,$G372/$F372))</f>
        <v/>
      </c>
      <c r="X372" s="24" t="str">
        <f aca="false">IF(COUNTA($A372:$J372)=0,"",IF($F372=0,0,$H372/$F372))</f>
        <v/>
      </c>
      <c r="Y372" s="25" t="str">
        <f aca="false">IF(COUNTA($A372:$J372)=0,"",IF($C372=0,0,$L372/$C372))</f>
        <v/>
      </c>
      <c r="Z372" s="23" t="str">
        <f aca="false">IF(COUNTA($A372:$J372)=0,"",IF($G372=0,0,$C372/$G372))</f>
        <v/>
      </c>
      <c r="AA372" s="23" t="str">
        <f aca="false">IF(COUNTA($A372:$J372)=0,"",IF($G372=0,0,$T372/$G372))</f>
        <v/>
      </c>
      <c r="AB372" s="9" t="str">
        <f aca="false">IF(COUNTA($A372:$J372)=0,"",IF($B372="","Pick a product",IF($E372&gt;$D372,"Confirmed &gt; received",IF($F372&gt;$E372,"Dispatched &gt; confirmed",IF($G372+$H372&gt;$F372,"Delivered + returned &gt; dispatched","OK")))))</f>
        <v/>
      </c>
    </row>
    <row r="373" customFormat="false" ht="15" hidden="false" customHeight="false" outlineLevel="0" collapsed="false">
      <c r="A373" s="20"/>
      <c r="B373" s="14"/>
      <c r="C373" s="15"/>
      <c r="D373" s="21"/>
      <c r="E373" s="21"/>
      <c r="F373" s="21"/>
      <c r="G373" s="21"/>
      <c r="H373" s="21"/>
      <c r="I373" s="15"/>
      <c r="J373" s="15"/>
      <c r="K373" s="22" t="str">
        <f aca="false">IF(COUNTA($A373:$J373)=0,"",IF($I373&lt;&gt;"",$I373,IFERROR(INDEX(Settings!$B$14:$B$28,MATCH($B373,Settings!$A$14:$A$28,0)),0)))</f>
        <v/>
      </c>
      <c r="L373" s="23" t="str">
        <f aca="false">IF(COUNTA($A373:$J373)=0,"",$G373*($K373+IFERROR(INDEX(Settings!$C$14:$C$28,MATCH($B373,Settings!$A$14:$A$28,0)),0)))</f>
        <v/>
      </c>
      <c r="M373" s="23" t="str">
        <f aca="false">IF(COUNTA($A373:$J373)=0,"",($G373+$H373*Settings!$B$10)*IFERROR(INDEX(Settings!$D$14:$D$28,MATCH($B373,Settings!$A$14:$A$28,0)),0))</f>
        <v/>
      </c>
      <c r="N373" s="23" t="str">
        <f aca="false">IF(COUNTA($A373:$J373)=0,"",$F373*IFERROR(INDEX(Settings!$E$14:$E$28,MATCH($B373,Settings!$A$14:$A$28,0)),0))</f>
        <v/>
      </c>
      <c r="O373" s="23" t="str">
        <f aca="false">IF(COUNTA($A373:$J373)=0,"",$D373*Settings!$B$5)</f>
        <v/>
      </c>
      <c r="P373" s="23" t="str">
        <f aca="false">IF(COUNTA($A373:$J373)=0,"",$G373*Settings!$B$6+$H373*Settings!$B$7)</f>
        <v/>
      </c>
      <c r="Q373" s="23" t="str">
        <f aca="false">IF(COUNTA($A373:$J373)=0,"",$L373*Settings!$B$8)</f>
        <v/>
      </c>
      <c r="R373" s="23" t="str">
        <f aca="false">IF(COUNTA($A373:$J373)=0,"",($P373+$Q373)*Settings!$B$9)</f>
        <v/>
      </c>
      <c r="S373" s="23" t="str">
        <f aca="false">IF(COUNTA($A373:$J373)=0,"",$C373+$J373+SUM($M373:$R373))</f>
        <v/>
      </c>
      <c r="T373" s="23" t="str">
        <f aca="false">IF(COUNTA($A373:$J373)=0,"",$L373-$S373)</f>
        <v/>
      </c>
      <c r="U373" s="24" t="str">
        <f aca="false">IF(COUNTA($A373:$J373)=0,"",IF($L373=0,0,$T373/$L373))</f>
        <v/>
      </c>
      <c r="V373" s="24" t="str">
        <f aca="false">IF(COUNTA($A373:$J373)=0,"",IF($D373=0,0,$E373/$D373))</f>
        <v/>
      </c>
      <c r="W373" s="24" t="str">
        <f aca="false">IF(COUNTA($A373:$J373)=0,"",IF($F373=0,0,$G373/$F373))</f>
        <v/>
      </c>
      <c r="X373" s="24" t="str">
        <f aca="false">IF(COUNTA($A373:$J373)=0,"",IF($F373=0,0,$H373/$F373))</f>
        <v/>
      </c>
      <c r="Y373" s="25" t="str">
        <f aca="false">IF(COUNTA($A373:$J373)=0,"",IF($C373=0,0,$L373/$C373))</f>
        <v/>
      </c>
      <c r="Z373" s="23" t="str">
        <f aca="false">IF(COUNTA($A373:$J373)=0,"",IF($G373=0,0,$C373/$G373))</f>
        <v/>
      </c>
      <c r="AA373" s="23" t="str">
        <f aca="false">IF(COUNTA($A373:$J373)=0,"",IF($G373=0,0,$T373/$G373))</f>
        <v/>
      </c>
      <c r="AB373" s="9" t="str">
        <f aca="false">IF(COUNTA($A373:$J373)=0,"",IF($B373="","Pick a product",IF($E373&gt;$D373,"Confirmed &gt; received",IF($F373&gt;$E373,"Dispatched &gt; confirmed",IF($G373+$H373&gt;$F373,"Delivered + returned &gt; dispatched","OK")))))</f>
        <v/>
      </c>
    </row>
    <row r="374" customFormat="false" ht="15" hidden="false" customHeight="false" outlineLevel="0" collapsed="false">
      <c r="A374" s="20"/>
      <c r="B374" s="14"/>
      <c r="C374" s="15"/>
      <c r="D374" s="21"/>
      <c r="E374" s="21"/>
      <c r="F374" s="21"/>
      <c r="G374" s="21"/>
      <c r="H374" s="21"/>
      <c r="I374" s="15"/>
      <c r="J374" s="15"/>
      <c r="K374" s="22" t="str">
        <f aca="false">IF(COUNTA($A374:$J374)=0,"",IF($I374&lt;&gt;"",$I374,IFERROR(INDEX(Settings!$B$14:$B$28,MATCH($B374,Settings!$A$14:$A$28,0)),0)))</f>
        <v/>
      </c>
      <c r="L374" s="23" t="str">
        <f aca="false">IF(COUNTA($A374:$J374)=0,"",$G374*($K374+IFERROR(INDEX(Settings!$C$14:$C$28,MATCH($B374,Settings!$A$14:$A$28,0)),0)))</f>
        <v/>
      </c>
      <c r="M374" s="23" t="str">
        <f aca="false">IF(COUNTA($A374:$J374)=0,"",($G374+$H374*Settings!$B$10)*IFERROR(INDEX(Settings!$D$14:$D$28,MATCH($B374,Settings!$A$14:$A$28,0)),0))</f>
        <v/>
      </c>
      <c r="N374" s="23" t="str">
        <f aca="false">IF(COUNTA($A374:$J374)=0,"",$F374*IFERROR(INDEX(Settings!$E$14:$E$28,MATCH($B374,Settings!$A$14:$A$28,0)),0))</f>
        <v/>
      </c>
      <c r="O374" s="23" t="str">
        <f aca="false">IF(COUNTA($A374:$J374)=0,"",$D374*Settings!$B$5)</f>
        <v/>
      </c>
      <c r="P374" s="23" t="str">
        <f aca="false">IF(COUNTA($A374:$J374)=0,"",$G374*Settings!$B$6+$H374*Settings!$B$7)</f>
        <v/>
      </c>
      <c r="Q374" s="23" t="str">
        <f aca="false">IF(COUNTA($A374:$J374)=0,"",$L374*Settings!$B$8)</f>
        <v/>
      </c>
      <c r="R374" s="23" t="str">
        <f aca="false">IF(COUNTA($A374:$J374)=0,"",($P374+$Q374)*Settings!$B$9)</f>
        <v/>
      </c>
      <c r="S374" s="23" t="str">
        <f aca="false">IF(COUNTA($A374:$J374)=0,"",$C374+$J374+SUM($M374:$R374))</f>
        <v/>
      </c>
      <c r="T374" s="23" t="str">
        <f aca="false">IF(COUNTA($A374:$J374)=0,"",$L374-$S374)</f>
        <v/>
      </c>
      <c r="U374" s="24" t="str">
        <f aca="false">IF(COUNTA($A374:$J374)=0,"",IF($L374=0,0,$T374/$L374))</f>
        <v/>
      </c>
      <c r="V374" s="24" t="str">
        <f aca="false">IF(COUNTA($A374:$J374)=0,"",IF($D374=0,0,$E374/$D374))</f>
        <v/>
      </c>
      <c r="W374" s="24" t="str">
        <f aca="false">IF(COUNTA($A374:$J374)=0,"",IF($F374=0,0,$G374/$F374))</f>
        <v/>
      </c>
      <c r="X374" s="24" t="str">
        <f aca="false">IF(COUNTA($A374:$J374)=0,"",IF($F374=0,0,$H374/$F374))</f>
        <v/>
      </c>
      <c r="Y374" s="25" t="str">
        <f aca="false">IF(COUNTA($A374:$J374)=0,"",IF($C374=0,0,$L374/$C374))</f>
        <v/>
      </c>
      <c r="Z374" s="23" t="str">
        <f aca="false">IF(COUNTA($A374:$J374)=0,"",IF($G374=0,0,$C374/$G374))</f>
        <v/>
      </c>
      <c r="AA374" s="23" t="str">
        <f aca="false">IF(COUNTA($A374:$J374)=0,"",IF($G374=0,0,$T374/$G374))</f>
        <v/>
      </c>
      <c r="AB374" s="9" t="str">
        <f aca="false">IF(COUNTA($A374:$J374)=0,"",IF($B374="","Pick a product",IF($E374&gt;$D374,"Confirmed &gt; received",IF($F374&gt;$E374,"Dispatched &gt; confirmed",IF($G374+$H374&gt;$F374,"Delivered + returned &gt; dispatched","OK")))))</f>
        <v/>
      </c>
    </row>
    <row r="375" customFormat="false" ht="15" hidden="false" customHeight="false" outlineLevel="0" collapsed="false">
      <c r="A375" s="20"/>
      <c r="B375" s="14"/>
      <c r="C375" s="15"/>
      <c r="D375" s="21"/>
      <c r="E375" s="21"/>
      <c r="F375" s="21"/>
      <c r="G375" s="21"/>
      <c r="H375" s="21"/>
      <c r="I375" s="15"/>
      <c r="J375" s="15"/>
      <c r="K375" s="22" t="str">
        <f aca="false">IF(COUNTA($A375:$J375)=0,"",IF($I375&lt;&gt;"",$I375,IFERROR(INDEX(Settings!$B$14:$B$28,MATCH($B375,Settings!$A$14:$A$28,0)),0)))</f>
        <v/>
      </c>
      <c r="L375" s="23" t="str">
        <f aca="false">IF(COUNTA($A375:$J375)=0,"",$G375*($K375+IFERROR(INDEX(Settings!$C$14:$C$28,MATCH($B375,Settings!$A$14:$A$28,0)),0)))</f>
        <v/>
      </c>
      <c r="M375" s="23" t="str">
        <f aca="false">IF(COUNTA($A375:$J375)=0,"",($G375+$H375*Settings!$B$10)*IFERROR(INDEX(Settings!$D$14:$D$28,MATCH($B375,Settings!$A$14:$A$28,0)),0))</f>
        <v/>
      </c>
      <c r="N375" s="23" t="str">
        <f aca="false">IF(COUNTA($A375:$J375)=0,"",$F375*IFERROR(INDEX(Settings!$E$14:$E$28,MATCH($B375,Settings!$A$14:$A$28,0)),0))</f>
        <v/>
      </c>
      <c r="O375" s="23" t="str">
        <f aca="false">IF(COUNTA($A375:$J375)=0,"",$D375*Settings!$B$5)</f>
        <v/>
      </c>
      <c r="P375" s="23" t="str">
        <f aca="false">IF(COUNTA($A375:$J375)=0,"",$G375*Settings!$B$6+$H375*Settings!$B$7)</f>
        <v/>
      </c>
      <c r="Q375" s="23" t="str">
        <f aca="false">IF(COUNTA($A375:$J375)=0,"",$L375*Settings!$B$8)</f>
        <v/>
      </c>
      <c r="R375" s="23" t="str">
        <f aca="false">IF(COUNTA($A375:$J375)=0,"",($P375+$Q375)*Settings!$B$9)</f>
        <v/>
      </c>
      <c r="S375" s="23" t="str">
        <f aca="false">IF(COUNTA($A375:$J375)=0,"",$C375+$J375+SUM($M375:$R375))</f>
        <v/>
      </c>
      <c r="T375" s="23" t="str">
        <f aca="false">IF(COUNTA($A375:$J375)=0,"",$L375-$S375)</f>
        <v/>
      </c>
      <c r="U375" s="24" t="str">
        <f aca="false">IF(COUNTA($A375:$J375)=0,"",IF($L375=0,0,$T375/$L375))</f>
        <v/>
      </c>
      <c r="V375" s="24" t="str">
        <f aca="false">IF(COUNTA($A375:$J375)=0,"",IF($D375=0,0,$E375/$D375))</f>
        <v/>
      </c>
      <c r="W375" s="24" t="str">
        <f aca="false">IF(COUNTA($A375:$J375)=0,"",IF($F375=0,0,$G375/$F375))</f>
        <v/>
      </c>
      <c r="X375" s="24" t="str">
        <f aca="false">IF(COUNTA($A375:$J375)=0,"",IF($F375=0,0,$H375/$F375))</f>
        <v/>
      </c>
      <c r="Y375" s="25" t="str">
        <f aca="false">IF(COUNTA($A375:$J375)=0,"",IF($C375=0,0,$L375/$C375))</f>
        <v/>
      </c>
      <c r="Z375" s="23" t="str">
        <f aca="false">IF(COUNTA($A375:$J375)=0,"",IF($G375=0,0,$C375/$G375))</f>
        <v/>
      </c>
      <c r="AA375" s="23" t="str">
        <f aca="false">IF(COUNTA($A375:$J375)=0,"",IF($G375=0,0,$T375/$G375))</f>
        <v/>
      </c>
      <c r="AB375" s="9" t="str">
        <f aca="false">IF(COUNTA($A375:$J375)=0,"",IF($B375="","Pick a product",IF($E375&gt;$D375,"Confirmed &gt; received",IF($F375&gt;$E375,"Dispatched &gt; confirmed",IF($G375+$H375&gt;$F375,"Delivered + returned &gt; dispatched","OK")))))</f>
        <v/>
      </c>
    </row>
    <row r="376" customFormat="false" ht="15" hidden="false" customHeight="false" outlineLevel="0" collapsed="false">
      <c r="A376" s="20"/>
      <c r="B376" s="14"/>
      <c r="C376" s="15"/>
      <c r="D376" s="21"/>
      <c r="E376" s="21"/>
      <c r="F376" s="21"/>
      <c r="G376" s="21"/>
      <c r="H376" s="21"/>
      <c r="I376" s="15"/>
      <c r="J376" s="15"/>
      <c r="K376" s="22" t="str">
        <f aca="false">IF(COUNTA($A376:$J376)=0,"",IF($I376&lt;&gt;"",$I376,IFERROR(INDEX(Settings!$B$14:$B$28,MATCH($B376,Settings!$A$14:$A$28,0)),0)))</f>
        <v/>
      </c>
      <c r="L376" s="23" t="str">
        <f aca="false">IF(COUNTA($A376:$J376)=0,"",$G376*($K376+IFERROR(INDEX(Settings!$C$14:$C$28,MATCH($B376,Settings!$A$14:$A$28,0)),0)))</f>
        <v/>
      </c>
      <c r="M376" s="23" t="str">
        <f aca="false">IF(COUNTA($A376:$J376)=0,"",($G376+$H376*Settings!$B$10)*IFERROR(INDEX(Settings!$D$14:$D$28,MATCH($B376,Settings!$A$14:$A$28,0)),0))</f>
        <v/>
      </c>
      <c r="N376" s="23" t="str">
        <f aca="false">IF(COUNTA($A376:$J376)=0,"",$F376*IFERROR(INDEX(Settings!$E$14:$E$28,MATCH($B376,Settings!$A$14:$A$28,0)),0))</f>
        <v/>
      </c>
      <c r="O376" s="23" t="str">
        <f aca="false">IF(COUNTA($A376:$J376)=0,"",$D376*Settings!$B$5)</f>
        <v/>
      </c>
      <c r="P376" s="23" t="str">
        <f aca="false">IF(COUNTA($A376:$J376)=0,"",$G376*Settings!$B$6+$H376*Settings!$B$7)</f>
        <v/>
      </c>
      <c r="Q376" s="23" t="str">
        <f aca="false">IF(COUNTA($A376:$J376)=0,"",$L376*Settings!$B$8)</f>
        <v/>
      </c>
      <c r="R376" s="23" t="str">
        <f aca="false">IF(COUNTA($A376:$J376)=0,"",($P376+$Q376)*Settings!$B$9)</f>
        <v/>
      </c>
      <c r="S376" s="23" t="str">
        <f aca="false">IF(COUNTA($A376:$J376)=0,"",$C376+$J376+SUM($M376:$R376))</f>
        <v/>
      </c>
      <c r="T376" s="23" t="str">
        <f aca="false">IF(COUNTA($A376:$J376)=0,"",$L376-$S376)</f>
        <v/>
      </c>
      <c r="U376" s="24" t="str">
        <f aca="false">IF(COUNTA($A376:$J376)=0,"",IF($L376=0,0,$T376/$L376))</f>
        <v/>
      </c>
      <c r="V376" s="24" t="str">
        <f aca="false">IF(COUNTA($A376:$J376)=0,"",IF($D376=0,0,$E376/$D376))</f>
        <v/>
      </c>
      <c r="W376" s="24" t="str">
        <f aca="false">IF(COUNTA($A376:$J376)=0,"",IF($F376=0,0,$G376/$F376))</f>
        <v/>
      </c>
      <c r="X376" s="24" t="str">
        <f aca="false">IF(COUNTA($A376:$J376)=0,"",IF($F376=0,0,$H376/$F376))</f>
        <v/>
      </c>
      <c r="Y376" s="25" t="str">
        <f aca="false">IF(COUNTA($A376:$J376)=0,"",IF($C376=0,0,$L376/$C376))</f>
        <v/>
      </c>
      <c r="Z376" s="23" t="str">
        <f aca="false">IF(COUNTA($A376:$J376)=0,"",IF($G376=0,0,$C376/$G376))</f>
        <v/>
      </c>
      <c r="AA376" s="23" t="str">
        <f aca="false">IF(COUNTA($A376:$J376)=0,"",IF($G376=0,0,$T376/$G376))</f>
        <v/>
      </c>
      <c r="AB376" s="9" t="str">
        <f aca="false">IF(COUNTA($A376:$J376)=0,"",IF($B376="","Pick a product",IF($E376&gt;$D376,"Confirmed &gt; received",IF($F376&gt;$E376,"Dispatched &gt; confirmed",IF($G376+$H376&gt;$F376,"Delivered + returned &gt; dispatched","OK")))))</f>
        <v/>
      </c>
    </row>
    <row r="377" customFormat="false" ht="15" hidden="false" customHeight="false" outlineLevel="0" collapsed="false">
      <c r="A377" s="20"/>
      <c r="B377" s="14"/>
      <c r="C377" s="15"/>
      <c r="D377" s="21"/>
      <c r="E377" s="21"/>
      <c r="F377" s="21"/>
      <c r="G377" s="21"/>
      <c r="H377" s="21"/>
      <c r="I377" s="15"/>
      <c r="J377" s="15"/>
      <c r="K377" s="22" t="str">
        <f aca="false">IF(COUNTA($A377:$J377)=0,"",IF($I377&lt;&gt;"",$I377,IFERROR(INDEX(Settings!$B$14:$B$28,MATCH($B377,Settings!$A$14:$A$28,0)),0)))</f>
        <v/>
      </c>
      <c r="L377" s="23" t="str">
        <f aca="false">IF(COUNTA($A377:$J377)=0,"",$G377*($K377+IFERROR(INDEX(Settings!$C$14:$C$28,MATCH($B377,Settings!$A$14:$A$28,0)),0)))</f>
        <v/>
      </c>
      <c r="M377" s="23" t="str">
        <f aca="false">IF(COUNTA($A377:$J377)=0,"",($G377+$H377*Settings!$B$10)*IFERROR(INDEX(Settings!$D$14:$D$28,MATCH($B377,Settings!$A$14:$A$28,0)),0))</f>
        <v/>
      </c>
      <c r="N377" s="23" t="str">
        <f aca="false">IF(COUNTA($A377:$J377)=0,"",$F377*IFERROR(INDEX(Settings!$E$14:$E$28,MATCH($B377,Settings!$A$14:$A$28,0)),0))</f>
        <v/>
      </c>
      <c r="O377" s="23" t="str">
        <f aca="false">IF(COUNTA($A377:$J377)=0,"",$D377*Settings!$B$5)</f>
        <v/>
      </c>
      <c r="P377" s="23" t="str">
        <f aca="false">IF(COUNTA($A377:$J377)=0,"",$G377*Settings!$B$6+$H377*Settings!$B$7)</f>
        <v/>
      </c>
      <c r="Q377" s="23" t="str">
        <f aca="false">IF(COUNTA($A377:$J377)=0,"",$L377*Settings!$B$8)</f>
        <v/>
      </c>
      <c r="R377" s="23" t="str">
        <f aca="false">IF(COUNTA($A377:$J377)=0,"",($P377+$Q377)*Settings!$B$9)</f>
        <v/>
      </c>
      <c r="S377" s="23" t="str">
        <f aca="false">IF(COUNTA($A377:$J377)=0,"",$C377+$J377+SUM($M377:$R377))</f>
        <v/>
      </c>
      <c r="T377" s="23" t="str">
        <f aca="false">IF(COUNTA($A377:$J377)=0,"",$L377-$S377)</f>
        <v/>
      </c>
      <c r="U377" s="24" t="str">
        <f aca="false">IF(COUNTA($A377:$J377)=0,"",IF($L377=0,0,$T377/$L377))</f>
        <v/>
      </c>
      <c r="V377" s="24" t="str">
        <f aca="false">IF(COUNTA($A377:$J377)=0,"",IF($D377=0,0,$E377/$D377))</f>
        <v/>
      </c>
      <c r="W377" s="24" t="str">
        <f aca="false">IF(COUNTA($A377:$J377)=0,"",IF($F377=0,0,$G377/$F377))</f>
        <v/>
      </c>
      <c r="X377" s="24" t="str">
        <f aca="false">IF(COUNTA($A377:$J377)=0,"",IF($F377=0,0,$H377/$F377))</f>
        <v/>
      </c>
      <c r="Y377" s="25" t="str">
        <f aca="false">IF(COUNTA($A377:$J377)=0,"",IF($C377=0,0,$L377/$C377))</f>
        <v/>
      </c>
      <c r="Z377" s="23" t="str">
        <f aca="false">IF(COUNTA($A377:$J377)=0,"",IF($G377=0,0,$C377/$G377))</f>
        <v/>
      </c>
      <c r="AA377" s="23" t="str">
        <f aca="false">IF(COUNTA($A377:$J377)=0,"",IF($G377=0,0,$T377/$G377))</f>
        <v/>
      </c>
      <c r="AB377" s="9" t="str">
        <f aca="false">IF(COUNTA($A377:$J377)=0,"",IF($B377="","Pick a product",IF($E377&gt;$D377,"Confirmed &gt; received",IF($F377&gt;$E377,"Dispatched &gt; confirmed",IF($G377+$H377&gt;$F377,"Delivered + returned &gt; dispatched","OK")))))</f>
        <v/>
      </c>
    </row>
    <row r="378" customFormat="false" ht="15" hidden="false" customHeight="false" outlineLevel="0" collapsed="false">
      <c r="A378" s="20"/>
      <c r="B378" s="14"/>
      <c r="C378" s="15"/>
      <c r="D378" s="21"/>
      <c r="E378" s="21"/>
      <c r="F378" s="21"/>
      <c r="G378" s="21"/>
      <c r="H378" s="21"/>
      <c r="I378" s="15"/>
      <c r="J378" s="15"/>
      <c r="K378" s="22" t="str">
        <f aca="false">IF(COUNTA($A378:$J378)=0,"",IF($I378&lt;&gt;"",$I378,IFERROR(INDEX(Settings!$B$14:$B$28,MATCH($B378,Settings!$A$14:$A$28,0)),0)))</f>
        <v/>
      </c>
      <c r="L378" s="23" t="str">
        <f aca="false">IF(COUNTA($A378:$J378)=0,"",$G378*($K378+IFERROR(INDEX(Settings!$C$14:$C$28,MATCH($B378,Settings!$A$14:$A$28,0)),0)))</f>
        <v/>
      </c>
      <c r="M378" s="23" t="str">
        <f aca="false">IF(COUNTA($A378:$J378)=0,"",($G378+$H378*Settings!$B$10)*IFERROR(INDEX(Settings!$D$14:$D$28,MATCH($B378,Settings!$A$14:$A$28,0)),0))</f>
        <v/>
      </c>
      <c r="N378" s="23" t="str">
        <f aca="false">IF(COUNTA($A378:$J378)=0,"",$F378*IFERROR(INDEX(Settings!$E$14:$E$28,MATCH($B378,Settings!$A$14:$A$28,0)),0))</f>
        <v/>
      </c>
      <c r="O378" s="23" t="str">
        <f aca="false">IF(COUNTA($A378:$J378)=0,"",$D378*Settings!$B$5)</f>
        <v/>
      </c>
      <c r="P378" s="23" t="str">
        <f aca="false">IF(COUNTA($A378:$J378)=0,"",$G378*Settings!$B$6+$H378*Settings!$B$7)</f>
        <v/>
      </c>
      <c r="Q378" s="23" t="str">
        <f aca="false">IF(COUNTA($A378:$J378)=0,"",$L378*Settings!$B$8)</f>
        <v/>
      </c>
      <c r="R378" s="23" t="str">
        <f aca="false">IF(COUNTA($A378:$J378)=0,"",($P378+$Q378)*Settings!$B$9)</f>
        <v/>
      </c>
      <c r="S378" s="23" t="str">
        <f aca="false">IF(COUNTA($A378:$J378)=0,"",$C378+$J378+SUM($M378:$R378))</f>
        <v/>
      </c>
      <c r="T378" s="23" t="str">
        <f aca="false">IF(COUNTA($A378:$J378)=0,"",$L378-$S378)</f>
        <v/>
      </c>
      <c r="U378" s="24" t="str">
        <f aca="false">IF(COUNTA($A378:$J378)=0,"",IF($L378=0,0,$T378/$L378))</f>
        <v/>
      </c>
      <c r="V378" s="24" t="str">
        <f aca="false">IF(COUNTA($A378:$J378)=0,"",IF($D378=0,0,$E378/$D378))</f>
        <v/>
      </c>
      <c r="W378" s="24" t="str">
        <f aca="false">IF(COUNTA($A378:$J378)=0,"",IF($F378=0,0,$G378/$F378))</f>
        <v/>
      </c>
      <c r="X378" s="24" t="str">
        <f aca="false">IF(COUNTA($A378:$J378)=0,"",IF($F378=0,0,$H378/$F378))</f>
        <v/>
      </c>
      <c r="Y378" s="25" t="str">
        <f aca="false">IF(COUNTA($A378:$J378)=0,"",IF($C378=0,0,$L378/$C378))</f>
        <v/>
      </c>
      <c r="Z378" s="23" t="str">
        <f aca="false">IF(COUNTA($A378:$J378)=0,"",IF($G378=0,0,$C378/$G378))</f>
        <v/>
      </c>
      <c r="AA378" s="23" t="str">
        <f aca="false">IF(COUNTA($A378:$J378)=0,"",IF($G378=0,0,$T378/$G378))</f>
        <v/>
      </c>
      <c r="AB378" s="9" t="str">
        <f aca="false">IF(COUNTA($A378:$J378)=0,"",IF($B378="","Pick a product",IF($E378&gt;$D378,"Confirmed &gt; received",IF($F378&gt;$E378,"Dispatched &gt; confirmed",IF($G378+$H378&gt;$F378,"Delivered + returned &gt; dispatched","OK")))))</f>
        <v/>
      </c>
    </row>
    <row r="379" customFormat="false" ht="15" hidden="false" customHeight="false" outlineLevel="0" collapsed="false">
      <c r="A379" s="20"/>
      <c r="B379" s="14"/>
      <c r="C379" s="15"/>
      <c r="D379" s="21"/>
      <c r="E379" s="21"/>
      <c r="F379" s="21"/>
      <c r="G379" s="21"/>
      <c r="H379" s="21"/>
      <c r="I379" s="15"/>
      <c r="J379" s="15"/>
      <c r="K379" s="22" t="str">
        <f aca="false">IF(COUNTA($A379:$J379)=0,"",IF($I379&lt;&gt;"",$I379,IFERROR(INDEX(Settings!$B$14:$B$28,MATCH($B379,Settings!$A$14:$A$28,0)),0)))</f>
        <v/>
      </c>
      <c r="L379" s="23" t="str">
        <f aca="false">IF(COUNTA($A379:$J379)=0,"",$G379*($K379+IFERROR(INDEX(Settings!$C$14:$C$28,MATCH($B379,Settings!$A$14:$A$28,0)),0)))</f>
        <v/>
      </c>
      <c r="M379" s="23" t="str">
        <f aca="false">IF(COUNTA($A379:$J379)=0,"",($G379+$H379*Settings!$B$10)*IFERROR(INDEX(Settings!$D$14:$D$28,MATCH($B379,Settings!$A$14:$A$28,0)),0))</f>
        <v/>
      </c>
      <c r="N379" s="23" t="str">
        <f aca="false">IF(COUNTA($A379:$J379)=0,"",$F379*IFERROR(INDEX(Settings!$E$14:$E$28,MATCH($B379,Settings!$A$14:$A$28,0)),0))</f>
        <v/>
      </c>
      <c r="O379" s="23" t="str">
        <f aca="false">IF(COUNTA($A379:$J379)=0,"",$D379*Settings!$B$5)</f>
        <v/>
      </c>
      <c r="P379" s="23" t="str">
        <f aca="false">IF(COUNTA($A379:$J379)=0,"",$G379*Settings!$B$6+$H379*Settings!$B$7)</f>
        <v/>
      </c>
      <c r="Q379" s="23" t="str">
        <f aca="false">IF(COUNTA($A379:$J379)=0,"",$L379*Settings!$B$8)</f>
        <v/>
      </c>
      <c r="R379" s="23" t="str">
        <f aca="false">IF(COUNTA($A379:$J379)=0,"",($P379+$Q379)*Settings!$B$9)</f>
        <v/>
      </c>
      <c r="S379" s="23" t="str">
        <f aca="false">IF(COUNTA($A379:$J379)=0,"",$C379+$J379+SUM($M379:$R379))</f>
        <v/>
      </c>
      <c r="T379" s="23" t="str">
        <f aca="false">IF(COUNTA($A379:$J379)=0,"",$L379-$S379)</f>
        <v/>
      </c>
      <c r="U379" s="24" t="str">
        <f aca="false">IF(COUNTA($A379:$J379)=0,"",IF($L379=0,0,$T379/$L379))</f>
        <v/>
      </c>
      <c r="V379" s="24" t="str">
        <f aca="false">IF(COUNTA($A379:$J379)=0,"",IF($D379=0,0,$E379/$D379))</f>
        <v/>
      </c>
      <c r="W379" s="24" t="str">
        <f aca="false">IF(COUNTA($A379:$J379)=0,"",IF($F379=0,0,$G379/$F379))</f>
        <v/>
      </c>
      <c r="X379" s="24" t="str">
        <f aca="false">IF(COUNTA($A379:$J379)=0,"",IF($F379=0,0,$H379/$F379))</f>
        <v/>
      </c>
      <c r="Y379" s="25" t="str">
        <f aca="false">IF(COUNTA($A379:$J379)=0,"",IF($C379=0,0,$L379/$C379))</f>
        <v/>
      </c>
      <c r="Z379" s="23" t="str">
        <f aca="false">IF(COUNTA($A379:$J379)=0,"",IF($G379=0,0,$C379/$G379))</f>
        <v/>
      </c>
      <c r="AA379" s="23" t="str">
        <f aca="false">IF(COUNTA($A379:$J379)=0,"",IF($G379=0,0,$T379/$G379))</f>
        <v/>
      </c>
      <c r="AB379" s="9" t="str">
        <f aca="false">IF(COUNTA($A379:$J379)=0,"",IF($B379="","Pick a product",IF($E379&gt;$D379,"Confirmed &gt; received",IF($F379&gt;$E379,"Dispatched &gt; confirmed",IF($G379+$H379&gt;$F379,"Delivered + returned &gt; dispatched","OK")))))</f>
        <v/>
      </c>
    </row>
    <row r="380" customFormat="false" ht="15" hidden="false" customHeight="false" outlineLevel="0" collapsed="false">
      <c r="A380" s="20"/>
      <c r="B380" s="14"/>
      <c r="C380" s="15"/>
      <c r="D380" s="21"/>
      <c r="E380" s="21"/>
      <c r="F380" s="21"/>
      <c r="G380" s="21"/>
      <c r="H380" s="21"/>
      <c r="I380" s="15"/>
      <c r="J380" s="15"/>
      <c r="K380" s="22" t="str">
        <f aca="false">IF(COUNTA($A380:$J380)=0,"",IF($I380&lt;&gt;"",$I380,IFERROR(INDEX(Settings!$B$14:$B$28,MATCH($B380,Settings!$A$14:$A$28,0)),0)))</f>
        <v/>
      </c>
      <c r="L380" s="23" t="str">
        <f aca="false">IF(COUNTA($A380:$J380)=0,"",$G380*($K380+IFERROR(INDEX(Settings!$C$14:$C$28,MATCH($B380,Settings!$A$14:$A$28,0)),0)))</f>
        <v/>
      </c>
      <c r="M380" s="23" t="str">
        <f aca="false">IF(COUNTA($A380:$J380)=0,"",($G380+$H380*Settings!$B$10)*IFERROR(INDEX(Settings!$D$14:$D$28,MATCH($B380,Settings!$A$14:$A$28,0)),0))</f>
        <v/>
      </c>
      <c r="N380" s="23" t="str">
        <f aca="false">IF(COUNTA($A380:$J380)=0,"",$F380*IFERROR(INDEX(Settings!$E$14:$E$28,MATCH($B380,Settings!$A$14:$A$28,0)),0))</f>
        <v/>
      </c>
      <c r="O380" s="23" t="str">
        <f aca="false">IF(COUNTA($A380:$J380)=0,"",$D380*Settings!$B$5)</f>
        <v/>
      </c>
      <c r="P380" s="23" t="str">
        <f aca="false">IF(COUNTA($A380:$J380)=0,"",$G380*Settings!$B$6+$H380*Settings!$B$7)</f>
        <v/>
      </c>
      <c r="Q380" s="23" t="str">
        <f aca="false">IF(COUNTA($A380:$J380)=0,"",$L380*Settings!$B$8)</f>
        <v/>
      </c>
      <c r="R380" s="23" t="str">
        <f aca="false">IF(COUNTA($A380:$J380)=0,"",($P380+$Q380)*Settings!$B$9)</f>
        <v/>
      </c>
      <c r="S380" s="23" t="str">
        <f aca="false">IF(COUNTA($A380:$J380)=0,"",$C380+$J380+SUM($M380:$R380))</f>
        <v/>
      </c>
      <c r="T380" s="23" t="str">
        <f aca="false">IF(COUNTA($A380:$J380)=0,"",$L380-$S380)</f>
        <v/>
      </c>
      <c r="U380" s="24" t="str">
        <f aca="false">IF(COUNTA($A380:$J380)=0,"",IF($L380=0,0,$T380/$L380))</f>
        <v/>
      </c>
      <c r="V380" s="24" t="str">
        <f aca="false">IF(COUNTA($A380:$J380)=0,"",IF($D380=0,0,$E380/$D380))</f>
        <v/>
      </c>
      <c r="W380" s="24" t="str">
        <f aca="false">IF(COUNTA($A380:$J380)=0,"",IF($F380=0,0,$G380/$F380))</f>
        <v/>
      </c>
      <c r="X380" s="24" t="str">
        <f aca="false">IF(COUNTA($A380:$J380)=0,"",IF($F380=0,0,$H380/$F380))</f>
        <v/>
      </c>
      <c r="Y380" s="25" t="str">
        <f aca="false">IF(COUNTA($A380:$J380)=0,"",IF($C380=0,0,$L380/$C380))</f>
        <v/>
      </c>
      <c r="Z380" s="23" t="str">
        <f aca="false">IF(COUNTA($A380:$J380)=0,"",IF($G380=0,0,$C380/$G380))</f>
        <v/>
      </c>
      <c r="AA380" s="23" t="str">
        <f aca="false">IF(COUNTA($A380:$J380)=0,"",IF($G380=0,0,$T380/$G380))</f>
        <v/>
      </c>
      <c r="AB380" s="9" t="str">
        <f aca="false">IF(COUNTA($A380:$J380)=0,"",IF($B380="","Pick a product",IF($E380&gt;$D380,"Confirmed &gt; received",IF($F380&gt;$E380,"Dispatched &gt; confirmed",IF($G380+$H380&gt;$F380,"Delivered + returned &gt; dispatched","OK")))))</f>
        <v/>
      </c>
    </row>
    <row r="381" customFormat="false" ht="15" hidden="false" customHeight="false" outlineLevel="0" collapsed="false">
      <c r="A381" s="20"/>
      <c r="B381" s="14"/>
      <c r="C381" s="15"/>
      <c r="D381" s="21"/>
      <c r="E381" s="21"/>
      <c r="F381" s="21"/>
      <c r="G381" s="21"/>
      <c r="H381" s="21"/>
      <c r="I381" s="15"/>
      <c r="J381" s="15"/>
      <c r="K381" s="22" t="str">
        <f aca="false">IF(COUNTA($A381:$J381)=0,"",IF($I381&lt;&gt;"",$I381,IFERROR(INDEX(Settings!$B$14:$B$28,MATCH($B381,Settings!$A$14:$A$28,0)),0)))</f>
        <v/>
      </c>
      <c r="L381" s="23" t="str">
        <f aca="false">IF(COUNTA($A381:$J381)=0,"",$G381*($K381+IFERROR(INDEX(Settings!$C$14:$C$28,MATCH($B381,Settings!$A$14:$A$28,0)),0)))</f>
        <v/>
      </c>
      <c r="M381" s="23" t="str">
        <f aca="false">IF(COUNTA($A381:$J381)=0,"",($G381+$H381*Settings!$B$10)*IFERROR(INDEX(Settings!$D$14:$D$28,MATCH($B381,Settings!$A$14:$A$28,0)),0))</f>
        <v/>
      </c>
      <c r="N381" s="23" t="str">
        <f aca="false">IF(COUNTA($A381:$J381)=0,"",$F381*IFERROR(INDEX(Settings!$E$14:$E$28,MATCH($B381,Settings!$A$14:$A$28,0)),0))</f>
        <v/>
      </c>
      <c r="O381" s="23" t="str">
        <f aca="false">IF(COUNTA($A381:$J381)=0,"",$D381*Settings!$B$5)</f>
        <v/>
      </c>
      <c r="P381" s="23" t="str">
        <f aca="false">IF(COUNTA($A381:$J381)=0,"",$G381*Settings!$B$6+$H381*Settings!$B$7)</f>
        <v/>
      </c>
      <c r="Q381" s="23" t="str">
        <f aca="false">IF(COUNTA($A381:$J381)=0,"",$L381*Settings!$B$8)</f>
        <v/>
      </c>
      <c r="R381" s="23" t="str">
        <f aca="false">IF(COUNTA($A381:$J381)=0,"",($P381+$Q381)*Settings!$B$9)</f>
        <v/>
      </c>
      <c r="S381" s="23" t="str">
        <f aca="false">IF(COUNTA($A381:$J381)=0,"",$C381+$J381+SUM($M381:$R381))</f>
        <v/>
      </c>
      <c r="T381" s="23" t="str">
        <f aca="false">IF(COUNTA($A381:$J381)=0,"",$L381-$S381)</f>
        <v/>
      </c>
      <c r="U381" s="24" t="str">
        <f aca="false">IF(COUNTA($A381:$J381)=0,"",IF($L381=0,0,$T381/$L381))</f>
        <v/>
      </c>
      <c r="V381" s="24" t="str">
        <f aca="false">IF(COUNTA($A381:$J381)=0,"",IF($D381=0,0,$E381/$D381))</f>
        <v/>
      </c>
      <c r="W381" s="24" t="str">
        <f aca="false">IF(COUNTA($A381:$J381)=0,"",IF($F381=0,0,$G381/$F381))</f>
        <v/>
      </c>
      <c r="X381" s="24" t="str">
        <f aca="false">IF(COUNTA($A381:$J381)=0,"",IF($F381=0,0,$H381/$F381))</f>
        <v/>
      </c>
      <c r="Y381" s="25" t="str">
        <f aca="false">IF(COUNTA($A381:$J381)=0,"",IF($C381=0,0,$L381/$C381))</f>
        <v/>
      </c>
      <c r="Z381" s="23" t="str">
        <f aca="false">IF(COUNTA($A381:$J381)=0,"",IF($G381=0,0,$C381/$G381))</f>
        <v/>
      </c>
      <c r="AA381" s="23" t="str">
        <f aca="false">IF(COUNTA($A381:$J381)=0,"",IF($G381=0,0,$T381/$G381))</f>
        <v/>
      </c>
      <c r="AB381" s="9" t="str">
        <f aca="false">IF(COUNTA($A381:$J381)=0,"",IF($B381="","Pick a product",IF($E381&gt;$D381,"Confirmed &gt; received",IF($F381&gt;$E381,"Dispatched &gt; confirmed",IF($G381+$H381&gt;$F381,"Delivered + returned &gt; dispatched","OK")))))</f>
        <v/>
      </c>
    </row>
    <row r="382" customFormat="false" ht="15" hidden="false" customHeight="false" outlineLevel="0" collapsed="false">
      <c r="A382" s="20"/>
      <c r="B382" s="14"/>
      <c r="C382" s="15"/>
      <c r="D382" s="21"/>
      <c r="E382" s="21"/>
      <c r="F382" s="21"/>
      <c r="G382" s="21"/>
      <c r="H382" s="21"/>
      <c r="I382" s="15"/>
      <c r="J382" s="15"/>
      <c r="K382" s="22" t="str">
        <f aca="false">IF(COUNTA($A382:$J382)=0,"",IF($I382&lt;&gt;"",$I382,IFERROR(INDEX(Settings!$B$14:$B$28,MATCH($B382,Settings!$A$14:$A$28,0)),0)))</f>
        <v/>
      </c>
      <c r="L382" s="23" t="str">
        <f aca="false">IF(COUNTA($A382:$J382)=0,"",$G382*($K382+IFERROR(INDEX(Settings!$C$14:$C$28,MATCH($B382,Settings!$A$14:$A$28,0)),0)))</f>
        <v/>
      </c>
      <c r="M382" s="23" t="str">
        <f aca="false">IF(COUNTA($A382:$J382)=0,"",($G382+$H382*Settings!$B$10)*IFERROR(INDEX(Settings!$D$14:$D$28,MATCH($B382,Settings!$A$14:$A$28,0)),0))</f>
        <v/>
      </c>
      <c r="N382" s="23" t="str">
        <f aca="false">IF(COUNTA($A382:$J382)=0,"",$F382*IFERROR(INDEX(Settings!$E$14:$E$28,MATCH($B382,Settings!$A$14:$A$28,0)),0))</f>
        <v/>
      </c>
      <c r="O382" s="23" t="str">
        <f aca="false">IF(COUNTA($A382:$J382)=0,"",$D382*Settings!$B$5)</f>
        <v/>
      </c>
      <c r="P382" s="23" t="str">
        <f aca="false">IF(COUNTA($A382:$J382)=0,"",$G382*Settings!$B$6+$H382*Settings!$B$7)</f>
        <v/>
      </c>
      <c r="Q382" s="23" t="str">
        <f aca="false">IF(COUNTA($A382:$J382)=0,"",$L382*Settings!$B$8)</f>
        <v/>
      </c>
      <c r="R382" s="23" t="str">
        <f aca="false">IF(COUNTA($A382:$J382)=0,"",($P382+$Q382)*Settings!$B$9)</f>
        <v/>
      </c>
      <c r="S382" s="23" t="str">
        <f aca="false">IF(COUNTA($A382:$J382)=0,"",$C382+$J382+SUM($M382:$R382))</f>
        <v/>
      </c>
      <c r="T382" s="23" t="str">
        <f aca="false">IF(COUNTA($A382:$J382)=0,"",$L382-$S382)</f>
        <v/>
      </c>
      <c r="U382" s="24" t="str">
        <f aca="false">IF(COUNTA($A382:$J382)=0,"",IF($L382=0,0,$T382/$L382))</f>
        <v/>
      </c>
      <c r="V382" s="24" t="str">
        <f aca="false">IF(COUNTA($A382:$J382)=0,"",IF($D382=0,0,$E382/$D382))</f>
        <v/>
      </c>
      <c r="W382" s="24" t="str">
        <f aca="false">IF(COUNTA($A382:$J382)=0,"",IF($F382=0,0,$G382/$F382))</f>
        <v/>
      </c>
      <c r="X382" s="24" t="str">
        <f aca="false">IF(COUNTA($A382:$J382)=0,"",IF($F382=0,0,$H382/$F382))</f>
        <v/>
      </c>
      <c r="Y382" s="25" t="str">
        <f aca="false">IF(COUNTA($A382:$J382)=0,"",IF($C382=0,0,$L382/$C382))</f>
        <v/>
      </c>
      <c r="Z382" s="23" t="str">
        <f aca="false">IF(COUNTA($A382:$J382)=0,"",IF($G382=0,0,$C382/$G382))</f>
        <v/>
      </c>
      <c r="AA382" s="23" t="str">
        <f aca="false">IF(COUNTA($A382:$J382)=0,"",IF($G382=0,0,$T382/$G382))</f>
        <v/>
      </c>
      <c r="AB382" s="9" t="str">
        <f aca="false">IF(COUNTA($A382:$J382)=0,"",IF($B382="","Pick a product",IF($E382&gt;$D382,"Confirmed &gt; received",IF($F382&gt;$E382,"Dispatched &gt; confirmed",IF($G382+$H382&gt;$F382,"Delivered + returned &gt; dispatched","OK")))))</f>
        <v/>
      </c>
    </row>
    <row r="383" customFormat="false" ht="15" hidden="false" customHeight="false" outlineLevel="0" collapsed="false">
      <c r="A383" s="20"/>
      <c r="B383" s="14"/>
      <c r="C383" s="15"/>
      <c r="D383" s="21"/>
      <c r="E383" s="21"/>
      <c r="F383" s="21"/>
      <c r="G383" s="21"/>
      <c r="H383" s="21"/>
      <c r="I383" s="15"/>
      <c r="J383" s="15"/>
      <c r="K383" s="22" t="str">
        <f aca="false">IF(COUNTA($A383:$J383)=0,"",IF($I383&lt;&gt;"",$I383,IFERROR(INDEX(Settings!$B$14:$B$28,MATCH($B383,Settings!$A$14:$A$28,0)),0)))</f>
        <v/>
      </c>
      <c r="L383" s="23" t="str">
        <f aca="false">IF(COUNTA($A383:$J383)=0,"",$G383*($K383+IFERROR(INDEX(Settings!$C$14:$C$28,MATCH($B383,Settings!$A$14:$A$28,0)),0)))</f>
        <v/>
      </c>
      <c r="M383" s="23" t="str">
        <f aca="false">IF(COUNTA($A383:$J383)=0,"",($G383+$H383*Settings!$B$10)*IFERROR(INDEX(Settings!$D$14:$D$28,MATCH($B383,Settings!$A$14:$A$28,0)),0))</f>
        <v/>
      </c>
      <c r="N383" s="23" t="str">
        <f aca="false">IF(COUNTA($A383:$J383)=0,"",$F383*IFERROR(INDEX(Settings!$E$14:$E$28,MATCH($B383,Settings!$A$14:$A$28,0)),0))</f>
        <v/>
      </c>
      <c r="O383" s="23" t="str">
        <f aca="false">IF(COUNTA($A383:$J383)=0,"",$D383*Settings!$B$5)</f>
        <v/>
      </c>
      <c r="P383" s="23" t="str">
        <f aca="false">IF(COUNTA($A383:$J383)=0,"",$G383*Settings!$B$6+$H383*Settings!$B$7)</f>
        <v/>
      </c>
      <c r="Q383" s="23" t="str">
        <f aca="false">IF(COUNTA($A383:$J383)=0,"",$L383*Settings!$B$8)</f>
        <v/>
      </c>
      <c r="R383" s="23" t="str">
        <f aca="false">IF(COUNTA($A383:$J383)=0,"",($P383+$Q383)*Settings!$B$9)</f>
        <v/>
      </c>
      <c r="S383" s="23" t="str">
        <f aca="false">IF(COUNTA($A383:$J383)=0,"",$C383+$J383+SUM($M383:$R383))</f>
        <v/>
      </c>
      <c r="T383" s="23" t="str">
        <f aca="false">IF(COUNTA($A383:$J383)=0,"",$L383-$S383)</f>
        <v/>
      </c>
      <c r="U383" s="24" t="str">
        <f aca="false">IF(COUNTA($A383:$J383)=0,"",IF($L383=0,0,$T383/$L383))</f>
        <v/>
      </c>
      <c r="V383" s="24" t="str">
        <f aca="false">IF(COUNTA($A383:$J383)=0,"",IF($D383=0,0,$E383/$D383))</f>
        <v/>
      </c>
      <c r="W383" s="24" t="str">
        <f aca="false">IF(COUNTA($A383:$J383)=0,"",IF($F383=0,0,$G383/$F383))</f>
        <v/>
      </c>
      <c r="X383" s="24" t="str">
        <f aca="false">IF(COUNTA($A383:$J383)=0,"",IF($F383=0,0,$H383/$F383))</f>
        <v/>
      </c>
      <c r="Y383" s="25" t="str">
        <f aca="false">IF(COUNTA($A383:$J383)=0,"",IF($C383=0,0,$L383/$C383))</f>
        <v/>
      </c>
      <c r="Z383" s="23" t="str">
        <f aca="false">IF(COUNTA($A383:$J383)=0,"",IF($G383=0,0,$C383/$G383))</f>
        <v/>
      </c>
      <c r="AA383" s="23" t="str">
        <f aca="false">IF(COUNTA($A383:$J383)=0,"",IF($G383=0,0,$T383/$G383))</f>
        <v/>
      </c>
      <c r="AB383" s="9" t="str">
        <f aca="false">IF(COUNTA($A383:$J383)=0,"",IF($B383="","Pick a product",IF($E383&gt;$D383,"Confirmed &gt; received",IF($F383&gt;$E383,"Dispatched &gt; confirmed",IF($G383+$H383&gt;$F383,"Delivered + returned &gt; dispatched","OK")))))</f>
        <v/>
      </c>
    </row>
    <row r="384" customFormat="false" ht="15" hidden="false" customHeight="false" outlineLevel="0" collapsed="false">
      <c r="A384" s="20"/>
      <c r="B384" s="14"/>
      <c r="C384" s="15"/>
      <c r="D384" s="21"/>
      <c r="E384" s="21"/>
      <c r="F384" s="21"/>
      <c r="G384" s="21"/>
      <c r="H384" s="21"/>
      <c r="I384" s="15"/>
      <c r="J384" s="15"/>
      <c r="K384" s="22" t="str">
        <f aca="false">IF(COUNTA($A384:$J384)=0,"",IF($I384&lt;&gt;"",$I384,IFERROR(INDEX(Settings!$B$14:$B$28,MATCH($B384,Settings!$A$14:$A$28,0)),0)))</f>
        <v/>
      </c>
      <c r="L384" s="23" t="str">
        <f aca="false">IF(COUNTA($A384:$J384)=0,"",$G384*($K384+IFERROR(INDEX(Settings!$C$14:$C$28,MATCH($B384,Settings!$A$14:$A$28,0)),0)))</f>
        <v/>
      </c>
      <c r="M384" s="23" t="str">
        <f aca="false">IF(COUNTA($A384:$J384)=0,"",($G384+$H384*Settings!$B$10)*IFERROR(INDEX(Settings!$D$14:$D$28,MATCH($B384,Settings!$A$14:$A$28,0)),0))</f>
        <v/>
      </c>
      <c r="N384" s="23" t="str">
        <f aca="false">IF(COUNTA($A384:$J384)=0,"",$F384*IFERROR(INDEX(Settings!$E$14:$E$28,MATCH($B384,Settings!$A$14:$A$28,0)),0))</f>
        <v/>
      </c>
      <c r="O384" s="23" t="str">
        <f aca="false">IF(COUNTA($A384:$J384)=0,"",$D384*Settings!$B$5)</f>
        <v/>
      </c>
      <c r="P384" s="23" t="str">
        <f aca="false">IF(COUNTA($A384:$J384)=0,"",$G384*Settings!$B$6+$H384*Settings!$B$7)</f>
        <v/>
      </c>
      <c r="Q384" s="23" t="str">
        <f aca="false">IF(COUNTA($A384:$J384)=0,"",$L384*Settings!$B$8)</f>
        <v/>
      </c>
      <c r="R384" s="23" t="str">
        <f aca="false">IF(COUNTA($A384:$J384)=0,"",($P384+$Q384)*Settings!$B$9)</f>
        <v/>
      </c>
      <c r="S384" s="23" t="str">
        <f aca="false">IF(COUNTA($A384:$J384)=0,"",$C384+$J384+SUM($M384:$R384))</f>
        <v/>
      </c>
      <c r="T384" s="23" t="str">
        <f aca="false">IF(COUNTA($A384:$J384)=0,"",$L384-$S384)</f>
        <v/>
      </c>
      <c r="U384" s="24" t="str">
        <f aca="false">IF(COUNTA($A384:$J384)=0,"",IF($L384=0,0,$T384/$L384))</f>
        <v/>
      </c>
      <c r="V384" s="24" t="str">
        <f aca="false">IF(COUNTA($A384:$J384)=0,"",IF($D384=0,0,$E384/$D384))</f>
        <v/>
      </c>
      <c r="W384" s="24" t="str">
        <f aca="false">IF(COUNTA($A384:$J384)=0,"",IF($F384=0,0,$G384/$F384))</f>
        <v/>
      </c>
      <c r="X384" s="24" t="str">
        <f aca="false">IF(COUNTA($A384:$J384)=0,"",IF($F384=0,0,$H384/$F384))</f>
        <v/>
      </c>
      <c r="Y384" s="25" t="str">
        <f aca="false">IF(COUNTA($A384:$J384)=0,"",IF($C384=0,0,$L384/$C384))</f>
        <v/>
      </c>
      <c r="Z384" s="23" t="str">
        <f aca="false">IF(COUNTA($A384:$J384)=0,"",IF($G384=0,0,$C384/$G384))</f>
        <v/>
      </c>
      <c r="AA384" s="23" t="str">
        <f aca="false">IF(COUNTA($A384:$J384)=0,"",IF($G384=0,0,$T384/$G384))</f>
        <v/>
      </c>
      <c r="AB384" s="9" t="str">
        <f aca="false">IF(COUNTA($A384:$J384)=0,"",IF($B384="","Pick a product",IF($E384&gt;$D384,"Confirmed &gt; received",IF($F384&gt;$E384,"Dispatched &gt; confirmed",IF($G384+$H384&gt;$F384,"Delivered + returned &gt; dispatched","OK")))))</f>
        <v/>
      </c>
    </row>
    <row r="385" customFormat="false" ht="15" hidden="false" customHeight="false" outlineLevel="0" collapsed="false">
      <c r="A385" s="20"/>
      <c r="B385" s="14"/>
      <c r="C385" s="15"/>
      <c r="D385" s="21"/>
      <c r="E385" s="21"/>
      <c r="F385" s="21"/>
      <c r="G385" s="21"/>
      <c r="H385" s="21"/>
      <c r="I385" s="15"/>
      <c r="J385" s="15"/>
      <c r="K385" s="22" t="str">
        <f aca="false">IF(COUNTA($A385:$J385)=0,"",IF($I385&lt;&gt;"",$I385,IFERROR(INDEX(Settings!$B$14:$B$28,MATCH($B385,Settings!$A$14:$A$28,0)),0)))</f>
        <v/>
      </c>
      <c r="L385" s="23" t="str">
        <f aca="false">IF(COUNTA($A385:$J385)=0,"",$G385*($K385+IFERROR(INDEX(Settings!$C$14:$C$28,MATCH($B385,Settings!$A$14:$A$28,0)),0)))</f>
        <v/>
      </c>
      <c r="M385" s="23" t="str">
        <f aca="false">IF(COUNTA($A385:$J385)=0,"",($G385+$H385*Settings!$B$10)*IFERROR(INDEX(Settings!$D$14:$D$28,MATCH($B385,Settings!$A$14:$A$28,0)),0))</f>
        <v/>
      </c>
      <c r="N385" s="23" t="str">
        <f aca="false">IF(COUNTA($A385:$J385)=0,"",$F385*IFERROR(INDEX(Settings!$E$14:$E$28,MATCH($B385,Settings!$A$14:$A$28,0)),0))</f>
        <v/>
      </c>
      <c r="O385" s="23" t="str">
        <f aca="false">IF(COUNTA($A385:$J385)=0,"",$D385*Settings!$B$5)</f>
        <v/>
      </c>
      <c r="P385" s="23" t="str">
        <f aca="false">IF(COUNTA($A385:$J385)=0,"",$G385*Settings!$B$6+$H385*Settings!$B$7)</f>
        <v/>
      </c>
      <c r="Q385" s="23" t="str">
        <f aca="false">IF(COUNTA($A385:$J385)=0,"",$L385*Settings!$B$8)</f>
        <v/>
      </c>
      <c r="R385" s="23" t="str">
        <f aca="false">IF(COUNTA($A385:$J385)=0,"",($P385+$Q385)*Settings!$B$9)</f>
        <v/>
      </c>
      <c r="S385" s="23" t="str">
        <f aca="false">IF(COUNTA($A385:$J385)=0,"",$C385+$J385+SUM($M385:$R385))</f>
        <v/>
      </c>
      <c r="T385" s="23" t="str">
        <f aca="false">IF(COUNTA($A385:$J385)=0,"",$L385-$S385)</f>
        <v/>
      </c>
      <c r="U385" s="24" t="str">
        <f aca="false">IF(COUNTA($A385:$J385)=0,"",IF($L385=0,0,$T385/$L385))</f>
        <v/>
      </c>
      <c r="V385" s="24" t="str">
        <f aca="false">IF(COUNTA($A385:$J385)=0,"",IF($D385=0,0,$E385/$D385))</f>
        <v/>
      </c>
      <c r="W385" s="24" t="str">
        <f aca="false">IF(COUNTA($A385:$J385)=0,"",IF($F385=0,0,$G385/$F385))</f>
        <v/>
      </c>
      <c r="X385" s="24" t="str">
        <f aca="false">IF(COUNTA($A385:$J385)=0,"",IF($F385=0,0,$H385/$F385))</f>
        <v/>
      </c>
      <c r="Y385" s="25" t="str">
        <f aca="false">IF(COUNTA($A385:$J385)=0,"",IF($C385=0,0,$L385/$C385))</f>
        <v/>
      </c>
      <c r="Z385" s="23" t="str">
        <f aca="false">IF(COUNTA($A385:$J385)=0,"",IF($G385=0,0,$C385/$G385))</f>
        <v/>
      </c>
      <c r="AA385" s="23" t="str">
        <f aca="false">IF(COUNTA($A385:$J385)=0,"",IF($G385=0,0,$T385/$G385))</f>
        <v/>
      </c>
      <c r="AB385" s="9" t="str">
        <f aca="false">IF(COUNTA($A385:$J385)=0,"",IF($B385="","Pick a product",IF($E385&gt;$D385,"Confirmed &gt; received",IF($F385&gt;$E385,"Dispatched &gt; confirmed",IF($G385+$H385&gt;$F385,"Delivered + returned &gt; dispatched","OK")))))</f>
        <v/>
      </c>
    </row>
    <row r="386" customFormat="false" ht="15" hidden="false" customHeight="false" outlineLevel="0" collapsed="false">
      <c r="A386" s="20"/>
      <c r="B386" s="14"/>
      <c r="C386" s="15"/>
      <c r="D386" s="21"/>
      <c r="E386" s="21"/>
      <c r="F386" s="21"/>
      <c r="G386" s="21"/>
      <c r="H386" s="21"/>
      <c r="I386" s="15"/>
      <c r="J386" s="15"/>
      <c r="K386" s="22" t="str">
        <f aca="false">IF(COUNTA($A386:$J386)=0,"",IF($I386&lt;&gt;"",$I386,IFERROR(INDEX(Settings!$B$14:$B$28,MATCH($B386,Settings!$A$14:$A$28,0)),0)))</f>
        <v/>
      </c>
      <c r="L386" s="23" t="str">
        <f aca="false">IF(COUNTA($A386:$J386)=0,"",$G386*($K386+IFERROR(INDEX(Settings!$C$14:$C$28,MATCH($B386,Settings!$A$14:$A$28,0)),0)))</f>
        <v/>
      </c>
      <c r="M386" s="23" t="str">
        <f aca="false">IF(COUNTA($A386:$J386)=0,"",($G386+$H386*Settings!$B$10)*IFERROR(INDEX(Settings!$D$14:$D$28,MATCH($B386,Settings!$A$14:$A$28,0)),0))</f>
        <v/>
      </c>
      <c r="N386" s="23" t="str">
        <f aca="false">IF(COUNTA($A386:$J386)=0,"",$F386*IFERROR(INDEX(Settings!$E$14:$E$28,MATCH($B386,Settings!$A$14:$A$28,0)),0))</f>
        <v/>
      </c>
      <c r="O386" s="23" t="str">
        <f aca="false">IF(COUNTA($A386:$J386)=0,"",$D386*Settings!$B$5)</f>
        <v/>
      </c>
      <c r="P386" s="23" t="str">
        <f aca="false">IF(COUNTA($A386:$J386)=0,"",$G386*Settings!$B$6+$H386*Settings!$B$7)</f>
        <v/>
      </c>
      <c r="Q386" s="23" t="str">
        <f aca="false">IF(COUNTA($A386:$J386)=0,"",$L386*Settings!$B$8)</f>
        <v/>
      </c>
      <c r="R386" s="23" t="str">
        <f aca="false">IF(COUNTA($A386:$J386)=0,"",($P386+$Q386)*Settings!$B$9)</f>
        <v/>
      </c>
      <c r="S386" s="23" t="str">
        <f aca="false">IF(COUNTA($A386:$J386)=0,"",$C386+$J386+SUM($M386:$R386))</f>
        <v/>
      </c>
      <c r="T386" s="23" t="str">
        <f aca="false">IF(COUNTA($A386:$J386)=0,"",$L386-$S386)</f>
        <v/>
      </c>
      <c r="U386" s="24" t="str">
        <f aca="false">IF(COUNTA($A386:$J386)=0,"",IF($L386=0,0,$T386/$L386))</f>
        <v/>
      </c>
      <c r="V386" s="24" t="str">
        <f aca="false">IF(COUNTA($A386:$J386)=0,"",IF($D386=0,0,$E386/$D386))</f>
        <v/>
      </c>
      <c r="W386" s="24" t="str">
        <f aca="false">IF(COUNTA($A386:$J386)=0,"",IF($F386=0,0,$G386/$F386))</f>
        <v/>
      </c>
      <c r="X386" s="24" t="str">
        <f aca="false">IF(COUNTA($A386:$J386)=0,"",IF($F386=0,0,$H386/$F386))</f>
        <v/>
      </c>
      <c r="Y386" s="25" t="str">
        <f aca="false">IF(COUNTA($A386:$J386)=0,"",IF($C386=0,0,$L386/$C386))</f>
        <v/>
      </c>
      <c r="Z386" s="23" t="str">
        <f aca="false">IF(COUNTA($A386:$J386)=0,"",IF($G386=0,0,$C386/$G386))</f>
        <v/>
      </c>
      <c r="AA386" s="23" t="str">
        <f aca="false">IF(COUNTA($A386:$J386)=0,"",IF($G386=0,0,$T386/$G386))</f>
        <v/>
      </c>
      <c r="AB386" s="9" t="str">
        <f aca="false">IF(COUNTA($A386:$J386)=0,"",IF($B386="","Pick a product",IF($E386&gt;$D386,"Confirmed &gt; received",IF($F386&gt;$E386,"Dispatched &gt; confirmed",IF($G386+$H386&gt;$F386,"Delivered + returned &gt; dispatched","OK")))))</f>
        <v/>
      </c>
    </row>
    <row r="387" customFormat="false" ht="15" hidden="false" customHeight="false" outlineLevel="0" collapsed="false">
      <c r="A387" s="20"/>
      <c r="B387" s="14"/>
      <c r="C387" s="15"/>
      <c r="D387" s="21"/>
      <c r="E387" s="21"/>
      <c r="F387" s="21"/>
      <c r="G387" s="21"/>
      <c r="H387" s="21"/>
      <c r="I387" s="15"/>
      <c r="J387" s="15"/>
      <c r="K387" s="22" t="str">
        <f aca="false">IF(COUNTA($A387:$J387)=0,"",IF($I387&lt;&gt;"",$I387,IFERROR(INDEX(Settings!$B$14:$B$28,MATCH($B387,Settings!$A$14:$A$28,0)),0)))</f>
        <v/>
      </c>
      <c r="L387" s="23" t="str">
        <f aca="false">IF(COUNTA($A387:$J387)=0,"",$G387*($K387+IFERROR(INDEX(Settings!$C$14:$C$28,MATCH($B387,Settings!$A$14:$A$28,0)),0)))</f>
        <v/>
      </c>
      <c r="M387" s="23" t="str">
        <f aca="false">IF(COUNTA($A387:$J387)=0,"",($G387+$H387*Settings!$B$10)*IFERROR(INDEX(Settings!$D$14:$D$28,MATCH($B387,Settings!$A$14:$A$28,0)),0))</f>
        <v/>
      </c>
      <c r="N387" s="23" t="str">
        <f aca="false">IF(COUNTA($A387:$J387)=0,"",$F387*IFERROR(INDEX(Settings!$E$14:$E$28,MATCH($B387,Settings!$A$14:$A$28,0)),0))</f>
        <v/>
      </c>
      <c r="O387" s="23" t="str">
        <f aca="false">IF(COUNTA($A387:$J387)=0,"",$D387*Settings!$B$5)</f>
        <v/>
      </c>
      <c r="P387" s="23" t="str">
        <f aca="false">IF(COUNTA($A387:$J387)=0,"",$G387*Settings!$B$6+$H387*Settings!$B$7)</f>
        <v/>
      </c>
      <c r="Q387" s="23" t="str">
        <f aca="false">IF(COUNTA($A387:$J387)=0,"",$L387*Settings!$B$8)</f>
        <v/>
      </c>
      <c r="R387" s="23" t="str">
        <f aca="false">IF(COUNTA($A387:$J387)=0,"",($P387+$Q387)*Settings!$B$9)</f>
        <v/>
      </c>
      <c r="S387" s="23" t="str">
        <f aca="false">IF(COUNTA($A387:$J387)=0,"",$C387+$J387+SUM($M387:$R387))</f>
        <v/>
      </c>
      <c r="T387" s="23" t="str">
        <f aca="false">IF(COUNTA($A387:$J387)=0,"",$L387-$S387)</f>
        <v/>
      </c>
      <c r="U387" s="24" t="str">
        <f aca="false">IF(COUNTA($A387:$J387)=0,"",IF($L387=0,0,$T387/$L387))</f>
        <v/>
      </c>
      <c r="V387" s="24" t="str">
        <f aca="false">IF(COUNTA($A387:$J387)=0,"",IF($D387=0,0,$E387/$D387))</f>
        <v/>
      </c>
      <c r="W387" s="24" t="str">
        <f aca="false">IF(COUNTA($A387:$J387)=0,"",IF($F387=0,0,$G387/$F387))</f>
        <v/>
      </c>
      <c r="X387" s="24" t="str">
        <f aca="false">IF(COUNTA($A387:$J387)=0,"",IF($F387=0,0,$H387/$F387))</f>
        <v/>
      </c>
      <c r="Y387" s="25" t="str">
        <f aca="false">IF(COUNTA($A387:$J387)=0,"",IF($C387=0,0,$L387/$C387))</f>
        <v/>
      </c>
      <c r="Z387" s="23" t="str">
        <f aca="false">IF(COUNTA($A387:$J387)=0,"",IF($G387=0,0,$C387/$G387))</f>
        <v/>
      </c>
      <c r="AA387" s="23" t="str">
        <f aca="false">IF(COUNTA($A387:$J387)=0,"",IF($G387=0,0,$T387/$G387))</f>
        <v/>
      </c>
      <c r="AB387" s="9" t="str">
        <f aca="false">IF(COUNTA($A387:$J387)=0,"",IF($B387="","Pick a product",IF($E387&gt;$D387,"Confirmed &gt; received",IF($F387&gt;$E387,"Dispatched &gt; confirmed",IF($G387+$H387&gt;$F387,"Delivered + returned &gt; dispatched","OK")))))</f>
        <v/>
      </c>
    </row>
    <row r="388" customFormat="false" ht="15" hidden="false" customHeight="false" outlineLevel="0" collapsed="false">
      <c r="A388" s="20"/>
      <c r="B388" s="14"/>
      <c r="C388" s="15"/>
      <c r="D388" s="21"/>
      <c r="E388" s="21"/>
      <c r="F388" s="21"/>
      <c r="G388" s="21"/>
      <c r="H388" s="21"/>
      <c r="I388" s="15"/>
      <c r="J388" s="15"/>
      <c r="K388" s="22" t="str">
        <f aca="false">IF(COUNTA($A388:$J388)=0,"",IF($I388&lt;&gt;"",$I388,IFERROR(INDEX(Settings!$B$14:$B$28,MATCH($B388,Settings!$A$14:$A$28,0)),0)))</f>
        <v/>
      </c>
      <c r="L388" s="23" t="str">
        <f aca="false">IF(COUNTA($A388:$J388)=0,"",$G388*($K388+IFERROR(INDEX(Settings!$C$14:$C$28,MATCH($B388,Settings!$A$14:$A$28,0)),0)))</f>
        <v/>
      </c>
      <c r="M388" s="23" t="str">
        <f aca="false">IF(COUNTA($A388:$J388)=0,"",($G388+$H388*Settings!$B$10)*IFERROR(INDEX(Settings!$D$14:$D$28,MATCH($B388,Settings!$A$14:$A$28,0)),0))</f>
        <v/>
      </c>
      <c r="N388" s="23" t="str">
        <f aca="false">IF(COUNTA($A388:$J388)=0,"",$F388*IFERROR(INDEX(Settings!$E$14:$E$28,MATCH($B388,Settings!$A$14:$A$28,0)),0))</f>
        <v/>
      </c>
      <c r="O388" s="23" t="str">
        <f aca="false">IF(COUNTA($A388:$J388)=0,"",$D388*Settings!$B$5)</f>
        <v/>
      </c>
      <c r="P388" s="23" t="str">
        <f aca="false">IF(COUNTA($A388:$J388)=0,"",$G388*Settings!$B$6+$H388*Settings!$B$7)</f>
        <v/>
      </c>
      <c r="Q388" s="23" t="str">
        <f aca="false">IF(COUNTA($A388:$J388)=0,"",$L388*Settings!$B$8)</f>
        <v/>
      </c>
      <c r="R388" s="23" t="str">
        <f aca="false">IF(COUNTA($A388:$J388)=0,"",($P388+$Q388)*Settings!$B$9)</f>
        <v/>
      </c>
      <c r="S388" s="23" t="str">
        <f aca="false">IF(COUNTA($A388:$J388)=0,"",$C388+$J388+SUM($M388:$R388))</f>
        <v/>
      </c>
      <c r="T388" s="23" t="str">
        <f aca="false">IF(COUNTA($A388:$J388)=0,"",$L388-$S388)</f>
        <v/>
      </c>
      <c r="U388" s="24" t="str">
        <f aca="false">IF(COUNTA($A388:$J388)=0,"",IF($L388=0,0,$T388/$L388))</f>
        <v/>
      </c>
      <c r="V388" s="24" t="str">
        <f aca="false">IF(COUNTA($A388:$J388)=0,"",IF($D388=0,0,$E388/$D388))</f>
        <v/>
      </c>
      <c r="W388" s="24" t="str">
        <f aca="false">IF(COUNTA($A388:$J388)=0,"",IF($F388=0,0,$G388/$F388))</f>
        <v/>
      </c>
      <c r="X388" s="24" t="str">
        <f aca="false">IF(COUNTA($A388:$J388)=0,"",IF($F388=0,0,$H388/$F388))</f>
        <v/>
      </c>
      <c r="Y388" s="25" t="str">
        <f aca="false">IF(COUNTA($A388:$J388)=0,"",IF($C388=0,0,$L388/$C388))</f>
        <v/>
      </c>
      <c r="Z388" s="23" t="str">
        <f aca="false">IF(COUNTA($A388:$J388)=0,"",IF($G388=0,0,$C388/$G388))</f>
        <v/>
      </c>
      <c r="AA388" s="23" t="str">
        <f aca="false">IF(COUNTA($A388:$J388)=0,"",IF($G388=0,0,$T388/$G388))</f>
        <v/>
      </c>
      <c r="AB388" s="9" t="str">
        <f aca="false">IF(COUNTA($A388:$J388)=0,"",IF($B388="","Pick a product",IF($E388&gt;$D388,"Confirmed &gt; received",IF($F388&gt;$E388,"Dispatched &gt; confirmed",IF($G388+$H388&gt;$F388,"Delivered + returned &gt; dispatched","OK")))))</f>
        <v/>
      </c>
    </row>
    <row r="389" customFormat="false" ht="15" hidden="false" customHeight="false" outlineLevel="0" collapsed="false">
      <c r="A389" s="20"/>
      <c r="B389" s="14"/>
      <c r="C389" s="15"/>
      <c r="D389" s="21"/>
      <c r="E389" s="21"/>
      <c r="F389" s="21"/>
      <c r="G389" s="21"/>
      <c r="H389" s="21"/>
      <c r="I389" s="15"/>
      <c r="J389" s="15"/>
      <c r="K389" s="22" t="str">
        <f aca="false">IF(COUNTA($A389:$J389)=0,"",IF($I389&lt;&gt;"",$I389,IFERROR(INDEX(Settings!$B$14:$B$28,MATCH($B389,Settings!$A$14:$A$28,0)),0)))</f>
        <v/>
      </c>
      <c r="L389" s="23" t="str">
        <f aca="false">IF(COUNTA($A389:$J389)=0,"",$G389*($K389+IFERROR(INDEX(Settings!$C$14:$C$28,MATCH($B389,Settings!$A$14:$A$28,0)),0)))</f>
        <v/>
      </c>
      <c r="M389" s="23" t="str">
        <f aca="false">IF(COUNTA($A389:$J389)=0,"",($G389+$H389*Settings!$B$10)*IFERROR(INDEX(Settings!$D$14:$D$28,MATCH($B389,Settings!$A$14:$A$28,0)),0))</f>
        <v/>
      </c>
      <c r="N389" s="23" t="str">
        <f aca="false">IF(COUNTA($A389:$J389)=0,"",$F389*IFERROR(INDEX(Settings!$E$14:$E$28,MATCH($B389,Settings!$A$14:$A$28,0)),0))</f>
        <v/>
      </c>
      <c r="O389" s="23" t="str">
        <f aca="false">IF(COUNTA($A389:$J389)=0,"",$D389*Settings!$B$5)</f>
        <v/>
      </c>
      <c r="P389" s="23" t="str">
        <f aca="false">IF(COUNTA($A389:$J389)=0,"",$G389*Settings!$B$6+$H389*Settings!$B$7)</f>
        <v/>
      </c>
      <c r="Q389" s="23" t="str">
        <f aca="false">IF(COUNTA($A389:$J389)=0,"",$L389*Settings!$B$8)</f>
        <v/>
      </c>
      <c r="R389" s="23" t="str">
        <f aca="false">IF(COUNTA($A389:$J389)=0,"",($P389+$Q389)*Settings!$B$9)</f>
        <v/>
      </c>
      <c r="S389" s="23" t="str">
        <f aca="false">IF(COUNTA($A389:$J389)=0,"",$C389+$J389+SUM($M389:$R389))</f>
        <v/>
      </c>
      <c r="T389" s="23" t="str">
        <f aca="false">IF(COUNTA($A389:$J389)=0,"",$L389-$S389)</f>
        <v/>
      </c>
      <c r="U389" s="24" t="str">
        <f aca="false">IF(COUNTA($A389:$J389)=0,"",IF($L389=0,0,$T389/$L389))</f>
        <v/>
      </c>
      <c r="V389" s="24" t="str">
        <f aca="false">IF(COUNTA($A389:$J389)=0,"",IF($D389=0,0,$E389/$D389))</f>
        <v/>
      </c>
      <c r="W389" s="24" t="str">
        <f aca="false">IF(COUNTA($A389:$J389)=0,"",IF($F389=0,0,$G389/$F389))</f>
        <v/>
      </c>
      <c r="X389" s="24" t="str">
        <f aca="false">IF(COUNTA($A389:$J389)=0,"",IF($F389=0,0,$H389/$F389))</f>
        <v/>
      </c>
      <c r="Y389" s="25" t="str">
        <f aca="false">IF(COUNTA($A389:$J389)=0,"",IF($C389=0,0,$L389/$C389))</f>
        <v/>
      </c>
      <c r="Z389" s="23" t="str">
        <f aca="false">IF(COUNTA($A389:$J389)=0,"",IF($G389=0,0,$C389/$G389))</f>
        <v/>
      </c>
      <c r="AA389" s="23" t="str">
        <f aca="false">IF(COUNTA($A389:$J389)=0,"",IF($G389=0,0,$T389/$G389))</f>
        <v/>
      </c>
      <c r="AB389" s="9" t="str">
        <f aca="false">IF(COUNTA($A389:$J389)=0,"",IF($B389="","Pick a product",IF($E389&gt;$D389,"Confirmed &gt; received",IF($F389&gt;$E389,"Dispatched &gt; confirmed",IF($G389+$H389&gt;$F389,"Delivered + returned &gt; dispatched","OK")))))</f>
        <v/>
      </c>
    </row>
    <row r="390" customFormat="false" ht="15" hidden="false" customHeight="false" outlineLevel="0" collapsed="false">
      <c r="A390" s="20"/>
      <c r="B390" s="14"/>
      <c r="C390" s="15"/>
      <c r="D390" s="21"/>
      <c r="E390" s="21"/>
      <c r="F390" s="21"/>
      <c r="G390" s="21"/>
      <c r="H390" s="21"/>
      <c r="I390" s="15"/>
      <c r="J390" s="15"/>
      <c r="K390" s="22" t="str">
        <f aca="false">IF(COUNTA($A390:$J390)=0,"",IF($I390&lt;&gt;"",$I390,IFERROR(INDEX(Settings!$B$14:$B$28,MATCH($B390,Settings!$A$14:$A$28,0)),0)))</f>
        <v/>
      </c>
      <c r="L390" s="23" t="str">
        <f aca="false">IF(COUNTA($A390:$J390)=0,"",$G390*($K390+IFERROR(INDEX(Settings!$C$14:$C$28,MATCH($B390,Settings!$A$14:$A$28,0)),0)))</f>
        <v/>
      </c>
      <c r="M390" s="23" t="str">
        <f aca="false">IF(COUNTA($A390:$J390)=0,"",($G390+$H390*Settings!$B$10)*IFERROR(INDEX(Settings!$D$14:$D$28,MATCH($B390,Settings!$A$14:$A$28,0)),0))</f>
        <v/>
      </c>
      <c r="N390" s="23" t="str">
        <f aca="false">IF(COUNTA($A390:$J390)=0,"",$F390*IFERROR(INDEX(Settings!$E$14:$E$28,MATCH($B390,Settings!$A$14:$A$28,0)),0))</f>
        <v/>
      </c>
      <c r="O390" s="23" t="str">
        <f aca="false">IF(COUNTA($A390:$J390)=0,"",$D390*Settings!$B$5)</f>
        <v/>
      </c>
      <c r="P390" s="23" t="str">
        <f aca="false">IF(COUNTA($A390:$J390)=0,"",$G390*Settings!$B$6+$H390*Settings!$B$7)</f>
        <v/>
      </c>
      <c r="Q390" s="23" t="str">
        <f aca="false">IF(COUNTA($A390:$J390)=0,"",$L390*Settings!$B$8)</f>
        <v/>
      </c>
      <c r="R390" s="23" t="str">
        <f aca="false">IF(COUNTA($A390:$J390)=0,"",($P390+$Q390)*Settings!$B$9)</f>
        <v/>
      </c>
      <c r="S390" s="23" t="str">
        <f aca="false">IF(COUNTA($A390:$J390)=0,"",$C390+$J390+SUM($M390:$R390))</f>
        <v/>
      </c>
      <c r="T390" s="23" t="str">
        <f aca="false">IF(COUNTA($A390:$J390)=0,"",$L390-$S390)</f>
        <v/>
      </c>
      <c r="U390" s="24" t="str">
        <f aca="false">IF(COUNTA($A390:$J390)=0,"",IF($L390=0,0,$T390/$L390))</f>
        <v/>
      </c>
      <c r="V390" s="24" t="str">
        <f aca="false">IF(COUNTA($A390:$J390)=0,"",IF($D390=0,0,$E390/$D390))</f>
        <v/>
      </c>
      <c r="W390" s="24" t="str">
        <f aca="false">IF(COUNTA($A390:$J390)=0,"",IF($F390=0,0,$G390/$F390))</f>
        <v/>
      </c>
      <c r="X390" s="24" t="str">
        <f aca="false">IF(COUNTA($A390:$J390)=0,"",IF($F390=0,0,$H390/$F390))</f>
        <v/>
      </c>
      <c r="Y390" s="25" t="str">
        <f aca="false">IF(COUNTA($A390:$J390)=0,"",IF($C390=0,0,$L390/$C390))</f>
        <v/>
      </c>
      <c r="Z390" s="23" t="str">
        <f aca="false">IF(COUNTA($A390:$J390)=0,"",IF($G390=0,0,$C390/$G390))</f>
        <v/>
      </c>
      <c r="AA390" s="23" t="str">
        <f aca="false">IF(COUNTA($A390:$J390)=0,"",IF($G390=0,0,$T390/$G390))</f>
        <v/>
      </c>
      <c r="AB390" s="9" t="str">
        <f aca="false">IF(COUNTA($A390:$J390)=0,"",IF($B390="","Pick a product",IF($E390&gt;$D390,"Confirmed &gt; received",IF($F390&gt;$E390,"Dispatched &gt; confirmed",IF($G390+$H390&gt;$F390,"Delivered + returned &gt; dispatched","OK")))))</f>
        <v/>
      </c>
    </row>
    <row r="391" customFormat="false" ht="15" hidden="false" customHeight="false" outlineLevel="0" collapsed="false">
      <c r="A391" s="20"/>
      <c r="B391" s="14"/>
      <c r="C391" s="15"/>
      <c r="D391" s="21"/>
      <c r="E391" s="21"/>
      <c r="F391" s="21"/>
      <c r="G391" s="21"/>
      <c r="H391" s="21"/>
      <c r="I391" s="15"/>
      <c r="J391" s="15"/>
      <c r="K391" s="22" t="str">
        <f aca="false">IF(COUNTA($A391:$J391)=0,"",IF($I391&lt;&gt;"",$I391,IFERROR(INDEX(Settings!$B$14:$B$28,MATCH($B391,Settings!$A$14:$A$28,0)),0)))</f>
        <v/>
      </c>
      <c r="L391" s="23" t="str">
        <f aca="false">IF(COUNTA($A391:$J391)=0,"",$G391*($K391+IFERROR(INDEX(Settings!$C$14:$C$28,MATCH($B391,Settings!$A$14:$A$28,0)),0)))</f>
        <v/>
      </c>
      <c r="M391" s="23" t="str">
        <f aca="false">IF(COUNTA($A391:$J391)=0,"",($G391+$H391*Settings!$B$10)*IFERROR(INDEX(Settings!$D$14:$D$28,MATCH($B391,Settings!$A$14:$A$28,0)),0))</f>
        <v/>
      </c>
      <c r="N391" s="23" t="str">
        <f aca="false">IF(COUNTA($A391:$J391)=0,"",$F391*IFERROR(INDEX(Settings!$E$14:$E$28,MATCH($B391,Settings!$A$14:$A$28,0)),0))</f>
        <v/>
      </c>
      <c r="O391" s="23" t="str">
        <f aca="false">IF(COUNTA($A391:$J391)=0,"",$D391*Settings!$B$5)</f>
        <v/>
      </c>
      <c r="P391" s="23" t="str">
        <f aca="false">IF(COUNTA($A391:$J391)=0,"",$G391*Settings!$B$6+$H391*Settings!$B$7)</f>
        <v/>
      </c>
      <c r="Q391" s="23" t="str">
        <f aca="false">IF(COUNTA($A391:$J391)=0,"",$L391*Settings!$B$8)</f>
        <v/>
      </c>
      <c r="R391" s="23" t="str">
        <f aca="false">IF(COUNTA($A391:$J391)=0,"",($P391+$Q391)*Settings!$B$9)</f>
        <v/>
      </c>
      <c r="S391" s="23" t="str">
        <f aca="false">IF(COUNTA($A391:$J391)=0,"",$C391+$J391+SUM($M391:$R391))</f>
        <v/>
      </c>
      <c r="T391" s="23" t="str">
        <f aca="false">IF(COUNTA($A391:$J391)=0,"",$L391-$S391)</f>
        <v/>
      </c>
      <c r="U391" s="24" t="str">
        <f aca="false">IF(COUNTA($A391:$J391)=0,"",IF($L391=0,0,$T391/$L391))</f>
        <v/>
      </c>
      <c r="V391" s="24" t="str">
        <f aca="false">IF(COUNTA($A391:$J391)=0,"",IF($D391=0,0,$E391/$D391))</f>
        <v/>
      </c>
      <c r="W391" s="24" t="str">
        <f aca="false">IF(COUNTA($A391:$J391)=0,"",IF($F391=0,0,$G391/$F391))</f>
        <v/>
      </c>
      <c r="X391" s="24" t="str">
        <f aca="false">IF(COUNTA($A391:$J391)=0,"",IF($F391=0,0,$H391/$F391))</f>
        <v/>
      </c>
      <c r="Y391" s="25" t="str">
        <f aca="false">IF(COUNTA($A391:$J391)=0,"",IF($C391=0,0,$L391/$C391))</f>
        <v/>
      </c>
      <c r="Z391" s="23" t="str">
        <f aca="false">IF(COUNTA($A391:$J391)=0,"",IF($G391=0,0,$C391/$G391))</f>
        <v/>
      </c>
      <c r="AA391" s="23" t="str">
        <f aca="false">IF(COUNTA($A391:$J391)=0,"",IF($G391=0,0,$T391/$G391))</f>
        <v/>
      </c>
      <c r="AB391" s="9" t="str">
        <f aca="false">IF(COUNTA($A391:$J391)=0,"",IF($B391="","Pick a product",IF($E391&gt;$D391,"Confirmed &gt; received",IF($F391&gt;$E391,"Dispatched &gt; confirmed",IF($G391+$H391&gt;$F391,"Delivered + returned &gt; dispatched","OK")))))</f>
        <v/>
      </c>
    </row>
    <row r="392" customFormat="false" ht="15" hidden="false" customHeight="false" outlineLevel="0" collapsed="false">
      <c r="A392" s="20"/>
      <c r="B392" s="14"/>
      <c r="C392" s="15"/>
      <c r="D392" s="21"/>
      <c r="E392" s="21"/>
      <c r="F392" s="21"/>
      <c r="G392" s="21"/>
      <c r="H392" s="21"/>
      <c r="I392" s="15"/>
      <c r="J392" s="15"/>
      <c r="K392" s="22" t="str">
        <f aca="false">IF(COUNTA($A392:$J392)=0,"",IF($I392&lt;&gt;"",$I392,IFERROR(INDEX(Settings!$B$14:$B$28,MATCH($B392,Settings!$A$14:$A$28,0)),0)))</f>
        <v/>
      </c>
      <c r="L392" s="23" t="str">
        <f aca="false">IF(COUNTA($A392:$J392)=0,"",$G392*($K392+IFERROR(INDEX(Settings!$C$14:$C$28,MATCH($B392,Settings!$A$14:$A$28,0)),0)))</f>
        <v/>
      </c>
      <c r="M392" s="23" t="str">
        <f aca="false">IF(COUNTA($A392:$J392)=0,"",($G392+$H392*Settings!$B$10)*IFERROR(INDEX(Settings!$D$14:$D$28,MATCH($B392,Settings!$A$14:$A$28,0)),0))</f>
        <v/>
      </c>
      <c r="N392" s="23" t="str">
        <f aca="false">IF(COUNTA($A392:$J392)=0,"",$F392*IFERROR(INDEX(Settings!$E$14:$E$28,MATCH($B392,Settings!$A$14:$A$28,0)),0))</f>
        <v/>
      </c>
      <c r="O392" s="23" t="str">
        <f aca="false">IF(COUNTA($A392:$J392)=0,"",$D392*Settings!$B$5)</f>
        <v/>
      </c>
      <c r="P392" s="23" t="str">
        <f aca="false">IF(COUNTA($A392:$J392)=0,"",$G392*Settings!$B$6+$H392*Settings!$B$7)</f>
        <v/>
      </c>
      <c r="Q392" s="23" t="str">
        <f aca="false">IF(COUNTA($A392:$J392)=0,"",$L392*Settings!$B$8)</f>
        <v/>
      </c>
      <c r="R392" s="23" t="str">
        <f aca="false">IF(COUNTA($A392:$J392)=0,"",($P392+$Q392)*Settings!$B$9)</f>
        <v/>
      </c>
      <c r="S392" s="23" t="str">
        <f aca="false">IF(COUNTA($A392:$J392)=0,"",$C392+$J392+SUM($M392:$R392))</f>
        <v/>
      </c>
      <c r="T392" s="23" t="str">
        <f aca="false">IF(COUNTA($A392:$J392)=0,"",$L392-$S392)</f>
        <v/>
      </c>
      <c r="U392" s="24" t="str">
        <f aca="false">IF(COUNTA($A392:$J392)=0,"",IF($L392=0,0,$T392/$L392))</f>
        <v/>
      </c>
      <c r="V392" s="24" t="str">
        <f aca="false">IF(COUNTA($A392:$J392)=0,"",IF($D392=0,0,$E392/$D392))</f>
        <v/>
      </c>
      <c r="W392" s="24" t="str">
        <f aca="false">IF(COUNTA($A392:$J392)=0,"",IF($F392=0,0,$G392/$F392))</f>
        <v/>
      </c>
      <c r="X392" s="24" t="str">
        <f aca="false">IF(COUNTA($A392:$J392)=0,"",IF($F392=0,0,$H392/$F392))</f>
        <v/>
      </c>
      <c r="Y392" s="25" t="str">
        <f aca="false">IF(COUNTA($A392:$J392)=0,"",IF($C392=0,0,$L392/$C392))</f>
        <v/>
      </c>
      <c r="Z392" s="23" t="str">
        <f aca="false">IF(COUNTA($A392:$J392)=0,"",IF($G392=0,0,$C392/$G392))</f>
        <v/>
      </c>
      <c r="AA392" s="23" t="str">
        <f aca="false">IF(COUNTA($A392:$J392)=0,"",IF($G392=0,0,$T392/$G392))</f>
        <v/>
      </c>
      <c r="AB392" s="9" t="str">
        <f aca="false">IF(COUNTA($A392:$J392)=0,"",IF($B392="","Pick a product",IF($E392&gt;$D392,"Confirmed &gt; received",IF($F392&gt;$E392,"Dispatched &gt; confirmed",IF($G392+$H392&gt;$F392,"Delivered + returned &gt; dispatched","OK")))))</f>
        <v/>
      </c>
    </row>
    <row r="393" customFormat="false" ht="15" hidden="false" customHeight="false" outlineLevel="0" collapsed="false">
      <c r="A393" s="20"/>
      <c r="B393" s="14"/>
      <c r="C393" s="15"/>
      <c r="D393" s="21"/>
      <c r="E393" s="21"/>
      <c r="F393" s="21"/>
      <c r="G393" s="21"/>
      <c r="H393" s="21"/>
      <c r="I393" s="15"/>
      <c r="J393" s="15"/>
      <c r="K393" s="22" t="str">
        <f aca="false">IF(COUNTA($A393:$J393)=0,"",IF($I393&lt;&gt;"",$I393,IFERROR(INDEX(Settings!$B$14:$B$28,MATCH($B393,Settings!$A$14:$A$28,0)),0)))</f>
        <v/>
      </c>
      <c r="L393" s="23" t="str">
        <f aca="false">IF(COUNTA($A393:$J393)=0,"",$G393*($K393+IFERROR(INDEX(Settings!$C$14:$C$28,MATCH($B393,Settings!$A$14:$A$28,0)),0)))</f>
        <v/>
      </c>
      <c r="M393" s="23" t="str">
        <f aca="false">IF(COUNTA($A393:$J393)=0,"",($G393+$H393*Settings!$B$10)*IFERROR(INDEX(Settings!$D$14:$D$28,MATCH($B393,Settings!$A$14:$A$28,0)),0))</f>
        <v/>
      </c>
      <c r="N393" s="23" t="str">
        <f aca="false">IF(COUNTA($A393:$J393)=0,"",$F393*IFERROR(INDEX(Settings!$E$14:$E$28,MATCH($B393,Settings!$A$14:$A$28,0)),0))</f>
        <v/>
      </c>
      <c r="O393" s="23" t="str">
        <f aca="false">IF(COUNTA($A393:$J393)=0,"",$D393*Settings!$B$5)</f>
        <v/>
      </c>
      <c r="P393" s="23" t="str">
        <f aca="false">IF(COUNTA($A393:$J393)=0,"",$G393*Settings!$B$6+$H393*Settings!$B$7)</f>
        <v/>
      </c>
      <c r="Q393" s="23" t="str">
        <f aca="false">IF(COUNTA($A393:$J393)=0,"",$L393*Settings!$B$8)</f>
        <v/>
      </c>
      <c r="R393" s="23" t="str">
        <f aca="false">IF(COUNTA($A393:$J393)=0,"",($P393+$Q393)*Settings!$B$9)</f>
        <v/>
      </c>
      <c r="S393" s="23" t="str">
        <f aca="false">IF(COUNTA($A393:$J393)=0,"",$C393+$J393+SUM($M393:$R393))</f>
        <v/>
      </c>
      <c r="T393" s="23" t="str">
        <f aca="false">IF(COUNTA($A393:$J393)=0,"",$L393-$S393)</f>
        <v/>
      </c>
      <c r="U393" s="24" t="str">
        <f aca="false">IF(COUNTA($A393:$J393)=0,"",IF($L393=0,0,$T393/$L393))</f>
        <v/>
      </c>
      <c r="V393" s="24" t="str">
        <f aca="false">IF(COUNTA($A393:$J393)=0,"",IF($D393=0,0,$E393/$D393))</f>
        <v/>
      </c>
      <c r="W393" s="24" t="str">
        <f aca="false">IF(COUNTA($A393:$J393)=0,"",IF($F393=0,0,$G393/$F393))</f>
        <v/>
      </c>
      <c r="X393" s="24" t="str">
        <f aca="false">IF(COUNTA($A393:$J393)=0,"",IF($F393=0,0,$H393/$F393))</f>
        <v/>
      </c>
      <c r="Y393" s="25" t="str">
        <f aca="false">IF(COUNTA($A393:$J393)=0,"",IF($C393=0,0,$L393/$C393))</f>
        <v/>
      </c>
      <c r="Z393" s="23" t="str">
        <f aca="false">IF(COUNTA($A393:$J393)=0,"",IF($G393=0,0,$C393/$G393))</f>
        <v/>
      </c>
      <c r="AA393" s="23" t="str">
        <f aca="false">IF(COUNTA($A393:$J393)=0,"",IF($G393=0,0,$T393/$G393))</f>
        <v/>
      </c>
      <c r="AB393" s="9" t="str">
        <f aca="false">IF(COUNTA($A393:$J393)=0,"",IF($B393="","Pick a product",IF($E393&gt;$D393,"Confirmed &gt; received",IF($F393&gt;$E393,"Dispatched &gt; confirmed",IF($G393+$H393&gt;$F393,"Delivered + returned &gt; dispatched","OK")))))</f>
        <v/>
      </c>
    </row>
    <row r="394" customFormat="false" ht="15" hidden="false" customHeight="false" outlineLevel="0" collapsed="false">
      <c r="A394" s="20"/>
      <c r="B394" s="14"/>
      <c r="C394" s="15"/>
      <c r="D394" s="21"/>
      <c r="E394" s="21"/>
      <c r="F394" s="21"/>
      <c r="G394" s="21"/>
      <c r="H394" s="21"/>
      <c r="I394" s="15"/>
      <c r="J394" s="15"/>
      <c r="K394" s="22" t="str">
        <f aca="false">IF(COUNTA($A394:$J394)=0,"",IF($I394&lt;&gt;"",$I394,IFERROR(INDEX(Settings!$B$14:$B$28,MATCH($B394,Settings!$A$14:$A$28,0)),0)))</f>
        <v/>
      </c>
      <c r="L394" s="23" t="str">
        <f aca="false">IF(COUNTA($A394:$J394)=0,"",$G394*($K394+IFERROR(INDEX(Settings!$C$14:$C$28,MATCH($B394,Settings!$A$14:$A$28,0)),0)))</f>
        <v/>
      </c>
      <c r="M394" s="23" t="str">
        <f aca="false">IF(COUNTA($A394:$J394)=0,"",($G394+$H394*Settings!$B$10)*IFERROR(INDEX(Settings!$D$14:$D$28,MATCH($B394,Settings!$A$14:$A$28,0)),0))</f>
        <v/>
      </c>
      <c r="N394" s="23" t="str">
        <f aca="false">IF(COUNTA($A394:$J394)=0,"",$F394*IFERROR(INDEX(Settings!$E$14:$E$28,MATCH($B394,Settings!$A$14:$A$28,0)),0))</f>
        <v/>
      </c>
      <c r="O394" s="23" t="str">
        <f aca="false">IF(COUNTA($A394:$J394)=0,"",$D394*Settings!$B$5)</f>
        <v/>
      </c>
      <c r="P394" s="23" t="str">
        <f aca="false">IF(COUNTA($A394:$J394)=0,"",$G394*Settings!$B$6+$H394*Settings!$B$7)</f>
        <v/>
      </c>
      <c r="Q394" s="23" t="str">
        <f aca="false">IF(COUNTA($A394:$J394)=0,"",$L394*Settings!$B$8)</f>
        <v/>
      </c>
      <c r="R394" s="23" t="str">
        <f aca="false">IF(COUNTA($A394:$J394)=0,"",($P394+$Q394)*Settings!$B$9)</f>
        <v/>
      </c>
      <c r="S394" s="23" t="str">
        <f aca="false">IF(COUNTA($A394:$J394)=0,"",$C394+$J394+SUM($M394:$R394))</f>
        <v/>
      </c>
      <c r="T394" s="23" t="str">
        <f aca="false">IF(COUNTA($A394:$J394)=0,"",$L394-$S394)</f>
        <v/>
      </c>
      <c r="U394" s="24" t="str">
        <f aca="false">IF(COUNTA($A394:$J394)=0,"",IF($L394=0,0,$T394/$L394))</f>
        <v/>
      </c>
      <c r="V394" s="24" t="str">
        <f aca="false">IF(COUNTA($A394:$J394)=0,"",IF($D394=0,0,$E394/$D394))</f>
        <v/>
      </c>
      <c r="W394" s="24" t="str">
        <f aca="false">IF(COUNTA($A394:$J394)=0,"",IF($F394=0,0,$G394/$F394))</f>
        <v/>
      </c>
      <c r="X394" s="24" t="str">
        <f aca="false">IF(COUNTA($A394:$J394)=0,"",IF($F394=0,0,$H394/$F394))</f>
        <v/>
      </c>
      <c r="Y394" s="25" t="str">
        <f aca="false">IF(COUNTA($A394:$J394)=0,"",IF($C394=0,0,$L394/$C394))</f>
        <v/>
      </c>
      <c r="Z394" s="23" t="str">
        <f aca="false">IF(COUNTA($A394:$J394)=0,"",IF($G394=0,0,$C394/$G394))</f>
        <v/>
      </c>
      <c r="AA394" s="23" t="str">
        <f aca="false">IF(COUNTA($A394:$J394)=0,"",IF($G394=0,0,$T394/$G394))</f>
        <v/>
      </c>
      <c r="AB394" s="9" t="str">
        <f aca="false">IF(COUNTA($A394:$J394)=0,"",IF($B394="","Pick a product",IF($E394&gt;$D394,"Confirmed &gt; received",IF($F394&gt;$E394,"Dispatched &gt; confirmed",IF($G394+$H394&gt;$F394,"Delivered + returned &gt; dispatched","OK")))))</f>
        <v/>
      </c>
    </row>
    <row r="395" customFormat="false" ht="15" hidden="false" customHeight="false" outlineLevel="0" collapsed="false">
      <c r="A395" s="20"/>
      <c r="B395" s="14"/>
      <c r="C395" s="15"/>
      <c r="D395" s="21"/>
      <c r="E395" s="21"/>
      <c r="F395" s="21"/>
      <c r="G395" s="21"/>
      <c r="H395" s="21"/>
      <c r="I395" s="15"/>
      <c r="J395" s="15"/>
      <c r="K395" s="22" t="str">
        <f aca="false">IF(COUNTA($A395:$J395)=0,"",IF($I395&lt;&gt;"",$I395,IFERROR(INDEX(Settings!$B$14:$B$28,MATCH($B395,Settings!$A$14:$A$28,0)),0)))</f>
        <v/>
      </c>
      <c r="L395" s="23" t="str">
        <f aca="false">IF(COUNTA($A395:$J395)=0,"",$G395*($K395+IFERROR(INDEX(Settings!$C$14:$C$28,MATCH($B395,Settings!$A$14:$A$28,0)),0)))</f>
        <v/>
      </c>
      <c r="M395" s="23" t="str">
        <f aca="false">IF(COUNTA($A395:$J395)=0,"",($G395+$H395*Settings!$B$10)*IFERROR(INDEX(Settings!$D$14:$D$28,MATCH($B395,Settings!$A$14:$A$28,0)),0))</f>
        <v/>
      </c>
      <c r="N395" s="23" t="str">
        <f aca="false">IF(COUNTA($A395:$J395)=0,"",$F395*IFERROR(INDEX(Settings!$E$14:$E$28,MATCH($B395,Settings!$A$14:$A$28,0)),0))</f>
        <v/>
      </c>
      <c r="O395" s="23" t="str">
        <f aca="false">IF(COUNTA($A395:$J395)=0,"",$D395*Settings!$B$5)</f>
        <v/>
      </c>
      <c r="P395" s="23" t="str">
        <f aca="false">IF(COUNTA($A395:$J395)=0,"",$G395*Settings!$B$6+$H395*Settings!$B$7)</f>
        <v/>
      </c>
      <c r="Q395" s="23" t="str">
        <f aca="false">IF(COUNTA($A395:$J395)=0,"",$L395*Settings!$B$8)</f>
        <v/>
      </c>
      <c r="R395" s="23" t="str">
        <f aca="false">IF(COUNTA($A395:$J395)=0,"",($P395+$Q395)*Settings!$B$9)</f>
        <v/>
      </c>
      <c r="S395" s="23" t="str">
        <f aca="false">IF(COUNTA($A395:$J395)=0,"",$C395+$J395+SUM($M395:$R395))</f>
        <v/>
      </c>
      <c r="T395" s="23" t="str">
        <f aca="false">IF(COUNTA($A395:$J395)=0,"",$L395-$S395)</f>
        <v/>
      </c>
      <c r="U395" s="24" t="str">
        <f aca="false">IF(COUNTA($A395:$J395)=0,"",IF($L395=0,0,$T395/$L395))</f>
        <v/>
      </c>
      <c r="V395" s="24" t="str">
        <f aca="false">IF(COUNTA($A395:$J395)=0,"",IF($D395=0,0,$E395/$D395))</f>
        <v/>
      </c>
      <c r="W395" s="24" t="str">
        <f aca="false">IF(COUNTA($A395:$J395)=0,"",IF($F395=0,0,$G395/$F395))</f>
        <v/>
      </c>
      <c r="X395" s="24" t="str">
        <f aca="false">IF(COUNTA($A395:$J395)=0,"",IF($F395=0,0,$H395/$F395))</f>
        <v/>
      </c>
      <c r="Y395" s="25" t="str">
        <f aca="false">IF(COUNTA($A395:$J395)=0,"",IF($C395=0,0,$L395/$C395))</f>
        <v/>
      </c>
      <c r="Z395" s="23" t="str">
        <f aca="false">IF(COUNTA($A395:$J395)=0,"",IF($G395=0,0,$C395/$G395))</f>
        <v/>
      </c>
      <c r="AA395" s="23" t="str">
        <f aca="false">IF(COUNTA($A395:$J395)=0,"",IF($G395=0,0,$T395/$G395))</f>
        <v/>
      </c>
      <c r="AB395" s="9" t="str">
        <f aca="false">IF(COUNTA($A395:$J395)=0,"",IF($B395="","Pick a product",IF($E395&gt;$D395,"Confirmed &gt; received",IF($F395&gt;$E395,"Dispatched &gt; confirmed",IF($G395+$H395&gt;$F395,"Delivered + returned &gt; dispatched","OK")))))</f>
        <v/>
      </c>
    </row>
    <row r="396" customFormat="false" ht="15" hidden="false" customHeight="false" outlineLevel="0" collapsed="false">
      <c r="A396" s="20"/>
      <c r="B396" s="14"/>
      <c r="C396" s="15"/>
      <c r="D396" s="21"/>
      <c r="E396" s="21"/>
      <c r="F396" s="21"/>
      <c r="G396" s="21"/>
      <c r="H396" s="21"/>
      <c r="I396" s="15"/>
      <c r="J396" s="15"/>
      <c r="K396" s="22" t="str">
        <f aca="false">IF(COUNTA($A396:$J396)=0,"",IF($I396&lt;&gt;"",$I396,IFERROR(INDEX(Settings!$B$14:$B$28,MATCH($B396,Settings!$A$14:$A$28,0)),0)))</f>
        <v/>
      </c>
      <c r="L396" s="23" t="str">
        <f aca="false">IF(COUNTA($A396:$J396)=0,"",$G396*($K396+IFERROR(INDEX(Settings!$C$14:$C$28,MATCH($B396,Settings!$A$14:$A$28,0)),0)))</f>
        <v/>
      </c>
      <c r="M396" s="23" t="str">
        <f aca="false">IF(COUNTA($A396:$J396)=0,"",($G396+$H396*Settings!$B$10)*IFERROR(INDEX(Settings!$D$14:$D$28,MATCH($B396,Settings!$A$14:$A$28,0)),0))</f>
        <v/>
      </c>
      <c r="N396" s="23" t="str">
        <f aca="false">IF(COUNTA($A396:$J396)=0,"",$F396*IFERROR(INDEX(Settings!$E$14:$E$28,MATCH($B396,Settings!$A$14:$A$28,0)),0))</f>
        <v/>
      </c>
      <c r="O396" s="23" t="str">
        <f aca="false">IF(COUNTA($A396:$J396)=0,"",$D396*Settings!$B$5)</f>
        <v/>
      </c>
      <c r="P396" s="23" t="str">
        <f aca="false">IF(COUNTA($A396:$J396)=0,"",$G396*Settings!$B$6+$H396*Settings!$B$7)</f>
        <v/>
      </c>
      <c r="Q396" s="23" t="str">
        <f aca="false">IF(COUNTA($A396:$J396)=0,"",$L396*Settings!$B$8)</f>
        <v/>
      </c>
      <c r="R396" s="23" t="str">
        <f aca="false">IF(COUNTA($A396:$J396)=0,"",($P396+$Q396)*Settings!$B$9)</f>
        <v/>
      </c>
      <c r="S396" s="23" t="str">
        <f aca="false">IF(COUNTA($A396:$J396)=0,"",$C396+$J396+SUM($M396:$R396))</f>
        <v/>
      </c>
      <c r="T396" s="23" t="str">
        <f aca="false">IF(COUNTA($A396:$J396)=0,"",$L396-$S396)</f>
        <v/>
      </c>
      <c r="U396" s="24" t="str">
        <f aca="false">IF(COUNTA($A396:$J396)=0,"",IF($L396=0,0,$T396/$L396))</f>
        <v/>
      </c>
      <c r="V396" s="24" t="str">
        <f aca="false">IF(COUNTA($A396:$J396)=0,"",IF($D396=0,0,$E396/$D396))</f>
        <v/>
      </c>
      <c r="W396" s="24" t="str">
        <f aca="false">IF(COUNTA($A396:$J396)=0,"",IF($F396=0,0,$G396/$F396))</f>
        <v/>
      </c>
      <c r="X396" s="24" t="str">
        <f aca="false">IF(COUNTA($A396:$J396)=0,"",IF($F396=0,0,$H396/$F396))</f>
        <v/>
      </c>
      <c r="Y396" s="25" t="str">
        <f aca="false">IF(COUNTA($A396:$J396)=0,"",IF($C396=0,0,$L396/$C396))</f>
        <v/>
      </c>
      <c r="Z396" s="23" t="str">
        <f aca="false">IF(COUNTA($A396:$J396)=0,"",IF($G396=0,0,$C396/$G396))</f>
        <v/>
      </c>
      <c r="AA396" s="23" t="str">
        <f aca="false">IF(COUNTA($A396:$J396)=0,"",IF($G396=0,0,$T396/$G396))</f>
        <v/>
      </c>
      <c r="AB396" s="9" t="str">
        <f aca="false">IF(COUNTA($A396:$J396)=0,"",IF($B396="","Pick a product",IF($E396&gt;$D396,"Confirmed &gt; received",IF($F396&gt;$E396,"Dispatched &gt; confirmed",IF($G396+$H396&gt;$F396,"Delivered + returned &gt; dispatched","OK")))))</f>
        <v/>
      </c>
    </row>
    <row r="397" customFormat="false" ht="15" hidden="false" customHeight="false" outlineLevel="0" collapsed="false">
      <c r="A397" s="20"/>
      <c r="B397" s="14"/>
      <c r="C397" s="15"/>
      <c r="D397" s="21"/>
      <c r="E397" s="21"/>
      <c r="F397" s="21"/>
      <c r="G397" s="21"/>
      <c r="H397" s="21"/>
      <c r="I397" s="15"/>
      <c r="J397" s="15"/>
      <c r="K397" s="22" t="str">
        <f aca="false">IF(COUNTA($A397:$J397)=0,"",IF($I397&lt;&gt;"",$I397,IFERROR(INDEX(Settings!$B$14:$B$28,MATCH($B397,Settings!$A$14:$A$28,0)),0)))</f>
        <v/>
      </c>
      <c r="L397" s="23" t="str">
        <f aca="false">IF(COUNTA($A397:$J397)=0,"",$G397*($K397+IFERROR(INDEX(Settings!$C$14:$C$28,MATCH($B397,Settings!$A$14:$A$28,0)),0)))</f>
        <v/>
      </c>
      <c r="M397" s="23" t="str">
        <f aca="false">IF(COUNTA($A397:$J397)=0,"",($G397+$H397*Settings!$B$10)*IFERROR(INDEX(Settings!$D$14:$D$28,MATCH($B397,Settings!$A$14:$A$28,0)),0))</f>
        <v/>
      </c>
      <c r="N397" s="23" t="str">
        <f aca="false">IF(COUNTA($A397:$J397)=0,"",$F397*IFERROR(INDEX(Settings!$E$14:$E$28,MATCH($B397,Settings!$A$14:$A$28,0)),0))</f>
        <v/>
      </c>
      <c r="O397" s="23" t="str">
        <f aca="false">IF(COUNTA($A397:$J397)=0,"",$D397*Settings!$B$5)</f>
        <v/>
      </c>
      <c r="P397" s="23" t="str">
        <f aca="false">IF(COUNTA($A397:$J397)=0,"",$G397*Settings!$B$6+$H397*Settings!$B$7)</f>
        <v/>
      </c>
      <c r="Q397" s="23" t="str">
        <f aca="false">IF(COUNTA($A397:$J397)=0,"",$L397*Settings!$B$8)</f>
        <v/>
      </c>
      <c r="R397" s="23" t="str">
        <f aca="false">IF(COUNTA($A397:$J397)=0,"",($P397+$Q397)*Settings!$B$9)</f>
        <v/>
      </c>
      <c r="S397" s="23" t="str">
        <f aca="false">IF(COUNTA($A397:$J397)=0,"",$C397+$J397+SUM($M397:$R397))</f>
        <v/>
      </c>
      <c r="T397" s="23" t="str">
        <f aca="false">IF(COUNTA($A397:$J397)=0,"",$L397-$S397)</f>
        <v/>
      </c>
      <c r="U397" s="24" t="str">
        <f aca="false">IF(COUNTA($A397:$J397)=0,"",IF($L397=0,0,$T397/$L397))</f>
        <v/>
      </c>
      <c r="V397" s="24" t="str">
        <f aca="false">IF(COUNTA($A397:$J397)=0,"",IF($D397=0,0,$E397/$D397))</f>
        <v/>
      </c>
      <c r="W397" s="24" t="str">
        <f aca="false">IF(COUNTA($A397:$J397)=0,"",IF($F397=0,0,$G397/$F397))</f>
        <v/>
      </c>
      <c r="X397" s="24" t="str">
        <f aca="false">IF(COUNTA($A397:$J397)=0,"",IF($F397=0,0,$H397/$F397))</f>
        <v/>
      </c>
      <c r="Y397" s="25" t="str">
        <f aca="false">IF(COUNTA($A397:$J397)=0,"",IF($C397=0,0,$L397/$C397))</f>
        <v/>
      </c>
      <c r="Z397" s="23" t="str">
        <f aca="false">IF(COUNTA($A397:$J397)=0,"",IF($G397=0,0,$C397/$G397))</f>
        <v/>
      </c>
      <c r="AA397" s="23" t="str">
        <f aca="false">IF(COUNTA($A397:$J397)=0,"",IF($G397=0,0,$T397/$G397))</f>
        <v/>
      </c>
      <c r="AB397" s="9" t="str">
        <f aca="false">IF(COUNTA($A397:$J397)=0,"",IF($B397="","Pick a product",IF($E397&gt;$D397,"Confirmed &gt; received",IF($F397&gt;$E397,"Dispatched &gt; confirmed",IF($G397+$H397&gt;$F397,"Delivered + returned &gt; dispatched","OK")))))</f>
        <v/>
      </c>
    </row>
    <row r="398" customFormat="false" ht="15" hidden="false" customHeight="false" outlineLevel="0" collapsed="false">
      <c r="A398" s="20"/>
      <c r="B398" s="14"/>
      <c r="C398" s="15"/>
      <c r="D398" s="21"/>
      <c r="E398" s="21"/>
      <c r="F398" s="21"/>
      <c r="G398" s="21"/>
      <c r="H398" s="21"/>
      <c r="I398" s="15"/>
      <c r="J398" s="15"/>
      <c r="K398" s="22" t="str">
        <f aca="false">IF(COUNTA($A398:$J398)=0,"",IF($I398&lt;&gt;"",$I398,IFERROR(INDEX(Settings!$B$14:$B$28,MATCH($B398,Settings!$A$14:$A$28,0)),0)))</f>
        <v/>
      </c>
      <c r="L398" s="23" t="str">
        <f aca="false">IF(COUNTA($A398:$J398)=0,"",$G398*($K398+IFERROR(INDEX(Settings!$C$14:$C$28,MATCH($B398,Settings!$A$14:$A$28,0)),0)))</f>
        <v/>
      </c>
      <c r="M398" s="23" t="str">
        <f aca="false">IF(COUNTA($A398:$J398)=0,"",($G398+$H398*Settings!$B$10)*IFERROR(INDEX(Settings!$D$14:$D$28,MATCH($B398,Settings!$A$14:$A$28,0)),0))</f>
        <v/>
      </c>
      <c r="N398" s="23" t="str">
        <f aca="false">IF(COUNTA($A398:$J398)=0,"",$F398*IFERROR(INDEX(Settings!$E$14:$E$28,MATCH($B398,Settings!$A$14:$A$28,0)),0))</f>
        <v/>
      </c>
      <c r="O398" s="23" t="str">
        <f aca="false">IF(COUNTA($A398:$J398)=0,"",$D398*Settings!$B$5)</f>
        <v/>
      </c>
      <c r="P398" s="23" t="str">
        <f aca="false">IF(COUNTA($A398:$J398)=0,"",$G398*Settings!$B$6+$H398*Settings!$B$7)</f>
        <v/>
      </c>
      <c r="Q398" s="23" t="str">
        <f aca="false">IF(COUNTA($A398:$J398)=0,"",$L398*Settings!$B$8)</f>
        <v/>
      </c>
      <c r="R398" s="23" t="str">
        <f aca="false">IF(COUNTA($A398:$J398)=0,"",($P398+$Q398)*Settings!$B$9)</f>
        <v/>
      </c>
      <c r="S398" s="23" t="str">
        <f aca="false">IF(COUNTA($A398:$J398)=0,"",$C398+$J398+SUM($M398:$R398))</f>
        <v/>
      </c>
      <c r="T398" s="23" t="str">
        <f aca="false">IF(COUNTA($A398:$J398)=0,"",$L398-$S398)</f>
        <v/>
      </c>
      <c r="U398" s="24" t="str">
        <f aca="false">IF(COUNTA($A398:$J398)=0,"",IF($L398=0,0,$T398/$L398))</f>
        <v/>
      </c>
      <c r="V398" s="24" t="str">
        <f aca="false">IF(COUNTA($A398:$J398)=0,"",IF($D398=0,0,$E398/$D398))</f>
        <v/>
      </c>
      <c r="W398" s="24" t="str">
        <f aca="false">IF(COUNTA($A398:$J398)=0,"",IF($F398=0,0,$G398/$F398))</f>
        <v/>
      </c>
      <c r="X398" s="24" t="str">
        <f aca="false">IF(COUNTA($A398:$J398)=0,"",IF($F398=0,0,$H398/$F398))</f>
        <v/>
      </c>
      <c r="Y398" s="25" t="str">
        <f aca="false">IF(COUNTA($A398:$J398)=0,"",IF($C398=0,0,$L398/$C398))</f>
        <v/>
      </c>
      <c r="Z398" s="23" t="str">
        <f aca="false">IF(COUNTA($A398:$J398)=0,"",IF($G398=0,0,$C398/$G398))</f>
        <v/>
      </c>
      <c r="AA398" s="23" t="str">
        <f aca="false">IF(COUNTA($A398:$J398)=0,"",IF($G398=0,0,$T398/$G398))</f>
        <v/>
      </c>
      <c r="AB398" s="9" t="str">
        <f aca="false">IF(COUNTA($A398:$J398)=0,"",IF($B398="","Pick a product",IF($E398&gt;$D398,"Confirmed &gt; received",IF($F398&gt;$E398,"Dispatched &gt; confirmed",IF($G398+$H398&gt;$F398,"Delivered + returned &gt; dispatched","OK")))))</f>
        <v/>
      </c>
    </row>
    <row r="399" customFormat="false" ht="15" hidden="false" customHeight="false" outlineLevel="0" collapsed="false">
      <c r="A399" s="20"/>
      <c r="B399" s="14"/>
      <c r="C399" s="15"/>
      <c r="D399" s="21"/>
      <c r="E399" s="21"/>
      <c r="F399" s="21"/>
      <c r="G399" s="21"/>
      <c r="H399" s="21"/>
      <c r="I399" s="15"/>
      <c r="J399" s="15"/>
      <c r="K399" s="22" t="str">
        <f aca="false">IF(COUNTA($A399:$J399)=0,"",IF($I399&lt;&gt;"",$I399,IFERROR(INDEX(Settings!$B$14:$B$28,MATCH($B399,Settings!$A$14:$A$28,0)),0)))</f>
        <v/>
      </c>
      <c r="L399" s="23" t="str">
        <f aca="false">IF(COUNTA($A399:$J399)=0,"",$G399*($K399+IFERROR(INDEX(Settings!$C$14:$C$28,MATCH($B399,Settings!$A$14:$A$28,0)),0)))</f>
        <v/>
      </c>
      <c r="M399" s="23" t="str">
        <f aca="false">IF(COUNTA($A399:$J399)=0,"",($G399+$H399*Settings!$B$10)*IFERROR(INDEX(Settings!$D$14:$D$28,MATCH($B399,Settings!$A$14:$A$28,0)),0))</f>
        <v/>
      </c>
      <c r="N399" s="23" t="str">
        <f aca="false">IF(COUNTA($A399:$J399)=0,"",$F399*IFERROR(INDEX(Settings!$E$14:$E$28,MATCH($B399,Settings!$A$14:$A$28,0)),0))</f>
        <v/>
      </c>
      <c r="O399" s="23" t="str">
        <f aca="false">IF(COUNTA($A399:$J399)=0,"",$D399*Settings!$B$5)</f>
        <v/>
      </c>
      <c r="P399" s="23" t="str">
        <f aca="false">IF(COUNTA($A399:$J399)=0,"",$G399*Settings!$B$6+$H399*Settings!$B$7)</f>
        <v/>
      </c>
      <c r="Q399" s="23" t="str">
        <f aca="false">IF(COUNTA($A399:$J399)=0,"",$L399*Settings!$B$8)</f>
        <v/>
      </c>
      <c r="R399" s="23" t="str">
        <f aca="false">IF(COUNTA($A399:$J399)=0,"",($P399+$Q399)*Settings!$B$9)</f>
        <v/>
      </c>
      <c r="S399" s="23" t="str">
        <f aca="false">IF(COUNTA($A399:$J399)=0,"",$C399+$J399+SUM($M399:$R399))</f>
        <v/>
      </c>
      <c r="T399" s="23" t="str">
        <f aca="false">IF(COUNTA($A399:$J399)=0,"",$L399-$S399)</f>
        <v/>
      </c>
      <c r="U399" s="24" t="str">
        <f aca="false">IF(COUNTA($A399:$J399)=0,"",IF($L399=0,0,$T399/$L399))</f>
        <v/>
      </c>
      <c r="V399" s="24" t="str">
        <f aca="false">IF(COUNTA($A399:$J399)=0,"",IF($D399=0,0,$E399/$D399))</f>
        <v/>
      </c>
      <c r="W399" s="24" t="str">
        <f aca="false">IF(COUNTA($A399:$J399)=0,"",IF($F399=0,0,$G399/$F399))</f>
        <v/>
      </c>
      <c r="X399" s="24" t="str">
        <f aca="false">IF(COUNTA($A399:$J399)=0,"",IF($F399=0,0,$H399/$F399))</f>
        <v/>
      </c>
      <c r="Y399" s="25" t="str">
        <f aca="false">IF(COUNTA($A399:$J399)=0,"",IF($C399=0,0,$L399/$C399))</f>
        <v/>
      </c>
      <c r="Z399" s="23" t="str">
        <f aca="false">IF(COUNTA($A399:$J399)=0,"",IF($G399=0,0,$C399/$G399))</f>
        <v/>
      </c>
      <c r="AA399" s="23" t="str">
        <f aca="false">IF(COUNTA($A399:$J399)=0,"",IF($G399=0,0,$T399/$G399))</f>
        <v/>
      </c>
      <c r="AB399" s="9" t="str">
        <f aca="false">IF(COUNTA($A399:$J399)=0,"",IF($B399="","Pick a product",IF($E399&gt;$D399,"Confirmed &gt; received",IF($F399&gt;$E399,"Dispatched &gt; confirmed",IF($G399+$H399&gt;$F399,"Delivered + returned &gt; dispatched","OK")))))</f>
        <v/>
      </c>
    </row>
    <row r="400" customFormat="false" ht="15" hidden="false" customHeight="false" outlineLevel="0" collapsed="false">
      <c r="A400" s="20"/>
      <c r="B400" s="14"/>
      <c r="C400" s="15"/>
      <c r="D400" s="21"/>
      <c r="E400" s="21"/>
      <c r="F400" s="21"/>
      <c r="G400" s="21"/>
      <c r="H400" s="21"/>
      <c r="I400" s="15"/>
      <c r="J400" s="15"/>
      <c r="K400" s="22" t="str">
        <f aca="false">IF(COUNTA($A400:$J400)=0,"",IF($I400&lt;&gt;"",$I400,IFERROR(INDEX(Settings!$B$14:$B$28,MATCH($B400,Settings!$A$14:$A$28,0)),0)))</f>
        <v/>
      </c>
      <c r="L400" s="23" t="str">
        <f aca="false">IF(COUNTA($A400:$J400)=0,"",$G400*($K400+IFERROR(INDEX(Settings!$C$14:$C$28,MATCH($B400,Settings!$A$14:$A$28,0)),0)))</f>
        <v/>
      </c>
      <c r="M400" s="23" t="str">
        <f aca="false">IF(COUNTA($A400:$J400)=0,"",($G400+$H400*Settings!$B$10)*IFERROR(INDEX(Settings!$D$14:$D$28,MATCH($B400,Settings!$A$14:$A$28,0)),0))</f>
        <v/>
      </c>
      <c r="N400" s="23" t="str">
        <f aca="false">IF(COUNTA($A400:$J400)=0,"",$F400*IFERROR(INDEX(Settings!$E$14:$E$28,MATCH($B400,Settings!$A$14:$A$28,0)),0))</f>
        <v/>
      </c>
      <c r="O400" s="23" t="str">
        <f aca="false">IF(COUNTA($A400:$J400)=0,"",$D400*Settings!$B$5)</f>
        <v/>
      </c>
      <c r="P400" s="23" t="str">
        <f aca="false">IF(COUNTA($A400:$J400)=0,"",$G400*Settings!$B$6+$H400*Settings!$B$7)</f>
        <v/>
      </c>
      <c r="Q400" s="23" t="str">
        <f aca="false">IF(COUNTA($A400:$J400)=0,"",$L400*Settings!$B$8)</f>
        <v/>
      </c>
      <c r="R400" s="23" t="str">
        <f aca="false">IF(COUNTA($A400:$J400)=0,"",($P400+$Q400)*Settings!$B$9)</f>
        <v/>
      </c>
      <c r="S400" s="23" t="str">
        <f aca="false">IF(COUNTA($A400:$J400)=0,"",$C400+$J400+SUM($M400:$R400))</f>
        <v/>
      </c>
      <c r="T400" s="23" t="str">
        <f aca="false">IF(COUNTA($A400:$J400)=0,"",$L400-$S400)</f>
        <v/>
      </c>
      <c r="U400" s="24" t="str">
        <f aca="false">IF(COUNTA($A400:$J400)=0,"",IF($L400=0,0,$T400/$L400))</f>
        <v/>
      </c>
      <c r="V400" s="24" t="str">
        <f aca="false">IF(COUNTA($A400:$J400)=0,"",IF($D400=0,0,$E400/$D400))</f>
        <v/>
      </c>
      <c r="W400" s="24" t="str">
        <f aca="false">IF(COUNTA($A400:$J400)=0,"",IF($F400=0,0,$G400/$F400))</f>
        <v/>
      </c>
      <c r="X400" s="24" t="str">
        <f aca="false">IF(COUNTA($A400:$J400)=0,"",IF($F400=0,0,$H400/$F400))</f>
        <v/>
      </c>
      <c r="Y400" s="25" t="str">
        <f aca="false">IF(COUNTA($A400:$J400)=0,"",IF($C400=0,0,$L400/$C400))</f>
        <v/>
      </c>
      <c r="Z400" s="23" t="str">
        <f aca="false">IF(COUNTA($A400:$J400)=0,"",IF($G400=0,0,$C400/$G400))</f>
        <v/>
      </c>
      <c r="AA400" s="23" t="str">
        <f aca="false">IF(COUNTA($A400:$J400)=0,"",IF($G400=0,0,$T400/$G400))</f>
        <v/>
      </c>
      <c r="AB400" s="9" t="str">
        <f aca="false">IF(COUNTA($A400:$J400)=0,"",IF($B400="","Pick a product",IF($E400&gt;$D400,"Confirmed &gt; received",IF($F400&gt;$E400,"Dispatched &gt; confirmed",IF($G400+$H400&gt;$F400,"Delivered + returned &gt; dispatched","OK")))))</f>
        <v/>
      </c>
    </row>
    <row r="401" customFormat="false" ht="15" hidden="false" customHeight="false" outlineLevel="0" collapsed="false">
      <c r="A401" s="20"/>
      <c r="B401" s="14"/>
      <c r="C401" s="15"/>
      <c r="D401" s="21"/>
      <c r="E401" s="21"/>
      <c r="F401" s="21"/>
      <c r="G401" s="21"/>
      <c r="H401" s="21"/>
      <c r="I401" s="15"/>
      <c r="J401" s="15"/>
      <c r="K401" s="22" t="str">
        <f aca="false">IF(COUNTA($A401:$J401)=0,"",IF($I401&lt;&gt;"",$I401,IFERROR(INDEX(Settings!$B$14:$B$28,MATCH($B401,Settings!$A$14:$A$28,0)),0)))</f>
        <v/>
      </c>
      <c r="L401" s="23" t="str">
        <f aca="false">IF(COUNTA($A401:$J401)=0,"",$G401*($K401+IFERROR(INDEX(Settings!$C$14:$C$28,MATCH($B401,Settings!$A$14:$A$28,0)),0)))</f>
        <v/>
      </c>
      <c r="M401" s="23" t="str">
        <f aca="false">IF(COUNTA($A401:$J401)=0,"",($G401+$H401*Settings!$B$10)*IFERROR(INDEX(Settings!$D$14:$D$28,MATCH($B401,Settings!$A$14:$A$28,0)),0))</f>
        <v/>
      </c>
      <c r="N401" s="23" t="str">
        <f aca="false">IF(COUNTA($A401:$J401)=0,"",$F401*IFERROR(INDEX(Settings!$E$14:$E$28,MATCH($B401,Settings!$A$14:$A$28,0)),0))</f>
        <v/>
      </c>
      <c r="O401" s="23" t="str">
        <f aca="false">IF(COUNTA($A401:$J401)=0,"",$D401*Settings!$B$5)</f>
        <v/>
      </c>
      <c r="P401" s="23" t="str">
        <f aca="false">IF(COUNTA($A401:$J401)=0,"",$G401*Settings!$B$6+$H401*Settings!$B$7)</f>
        <v/>
      </c>
      <c r="Q401" s="23" t="str">
        <f aca="false">IF(COUNTA($A401:$J401)=0,"",$L401*Settings!$B$8)</f>
        <v/>
      </c>
      <c r="R401" s="23" t="str">
        <f aca="false">IF(COUNTA($A401:$J401)=0,"",($P401+$Q401)*Settings!$B$9)</f>
        <v/>
      </c>
      <c r="S401" s="23" t="str">
        <f aca="false">IF(COUNTA($A401:$J401)=0,"",$C401+$J401+SUM($M401:$R401))</f>
        <v/>
      </c>
      <c r="T401" s="23" t="str">
        <f aca="false">IF(COUNTA($A401:$J401)=0,"",$L401-$S401)</f>
        <v/>
      </c>
      <c r="U401" s="24" t="str">
        <f aca="false">IF(COUNTA($A401:$J401)=0,"",IF($L401=0,0,$T401/$L401))</f>
        <v/>
      </c>
      <c r="V401" s="24" t="str">
        <f aca="false">IF(COUNTA($A401:$J401)=0,"",IF($D401=0,0,$E401/$D401))</f>
        <v/>
      </c>
      <c r="W401" s="24" t="str">
        <f aca="false">IF(COUNTA($A401:$J401)=0,"",IF($F401=0,0,$G401/$F401))</f>
        <v/>
      </c>
      <c r="X401" s="24" t="str">
        <f aca="false">IF(COUNTA($A401:$J401)=0,"",IF($F401=0,0,$H401/$F401))</f>
        <v/>
      </c>
      <c r="Y401" s="25" t="str">
        <f aca="false">IF(COUNTA($A401:$J401)=0,"",IF($C401=0,0,$L401/$C401))</f>
        <v/>
      </c>
      <c r="Z401" s="23" t="str">
        <f aca="false">IF(COUNTA($A401:$J401)=0,"",IF($G401=0,0,$C401/$G401))</f>
        <v/>
      </c>
      <c r="AA401" s="23" t="str">
        <f aca="false">IF(COUNTA($A401:$J401)=0,"",IF($G401=0,0,$T401/$G401))</f>
        <v/>
      </c>
      <c r="AB401" s="9" t="str">
        <f aca="false">IF(COUNTA($A401:$J401)=0,"",IF($B401="","Pick a product",IF($E401&gt;$D401,"Confirmed &gt; received",IF($F401&gt;$E401,"Dispatched &gt; confirmed",IF($G401+$H401&gt;$F401,"Delivered + returned &gt; dispatched","OK")))))</f>
        <v/>
      </c>
    </row>
    <row r="402" customFormat="false" ht="15" hidden="false" customHeight="false" outlineLevel="0" collapsed="false">
      <c r="A402" s="20"/>
      <c r="B402" s="14"/>
      <c r="C402" s="15"/>
      <c r="D402" s="21"/>
      <c r="E402" s="21"/>
      <c r="F402" s="21"/>
      <c r="G402" s="21"/>
      <c r="H402" s="21"/>
      <c r="I402" s="15"/>
      <c r="J402" s="15"/>
      <c r="K402" s="22" t="str">
        <f aca="false">IF(COUNTA($A402:$J402)=0,"",IF($I402&lt;&gt;"",$I402,IFERROR(INDEX(Settings!$B$14:$B$28,MATCH($B402,Settings!$A$14:$A$28,0)),0)))</f>
        <v/>
      </c>
      <c r="L402" s="23" t="str">
        <f aca="false">IF(COUNTA($A402:$J402)=0,"",$G402*($K402+IFERROR(INDEX(Settings!$C$14:$C$28,MATCH($B402,Settings!$A$14:$A$28,0)),0)))</f>
        <v/>
      </c>
      <c r="M402" s="23" t="str">
        <f aca="false">IF(COUNTA($A402:$J402)=0,"",($G402+$H402*Settings!$B$10)*IFERROR(INDEX(Settings!$D$14:$D$28,MATCH($B402,Settings!$A$14:$A$28,0)),0))</f>
        <v/>
      </c>
      <c r="N402" s="23" t="str">
        <f aca="false">IF(COUNTA($A402:$J402)=0,"",$F402*IFERROR(INDEX(Settings!$E$14:$E$28,MATCH($B402,Settings!$A$14:$A$28,0)),0))</f>
        <v/>
      </c>
      <c r="O402" s="23" t="str">
        <f aca="false">IF(COUNTA($A402:$J402)=0,"",$D402*Settings!$B$5)</f>
        <v/>
      </c>
      <c r="P402" s="23" t="str">
        <f aca="false">IF(COUNTA($A402:$J402)=0,"",$G402*Settings!$B$6+$H402*Settings!$B$7)</f>
        <v/>
      </c>
      <c r="Q402" s="23" t="str">
        <f aca="false">IF(COUNTA($A402:$J402)=0,"",$L402*Settings!$B$8)</f>
        <v/>
      </c>
      <c r="R402" s="23" t="str">
        <f aca="false">IF(COUNTA($A402:$J402)=0,"",($P402+$Q402)*Settings!$B$9)</f>
        <v/>
      </c>
      <c r="S402" s="23" t="str">
        <f aca="false">IF(COUNTA($A402:$J402)=0,"",$C402+$J402+SUM($M402:$R402))</f>
        <v/>
      </c>
      <c r="T402" s="23" t="str">
        <f aca="false">IF(COUNTA($A402:$J402)=0,"",$L402-$S402)</f>
        <v/>
      </c>
      <c r="U402" s="24" t="str">
        <f aca="false">IF(COUNTA($A402:$J402)=0,"",IF($L402=0,0,$T402/$L402))</f>
        <v/>
      </c>
      <c r="V402" s="24" t="str">
        <f aca="false">IF(COUNTA($A402:$J402)=0,"",IF($D402=0,0,$E402/$D402))</f>
        <v/>
      </c>
      <c r="W402" s="24" t="str">
        <f aca="false">IF(COUNTA($A402:$J402)=0,"",IF($F402=0,0,$G402/$F402))</f>
        <v/>
      </c>
      <c r="X402" s="24" t="str">
        <f aca="false">IF(COUNTA($A402:$J402)=0,"",IF($F402=0,0,$H402/$F402))</f>
        <v/>
      </c>
      <c r="Y402" s="25" t="str">
        <f aca="false">IF(COUNTA($A402:$J402)=0,"",IF($C402=0,0,$L402/$C402))</f>
        <v/>
      </c>
      <c r="Z402" s="23" t="str">
        <f aca="false">IF(COUNTA($A402:$J402)=0,"",IF($G402=0,0,$C402/$G402))</f>
        <v/>
      </c>
      <c r="AA402" s="23" t="str">
        <f aca="false">IF(COUNTA($A402:$J402)=0,"",IF($G402=0,0,$T402/$G402))</f>
        <v/>
      </c>
      <c r="AB402" s="9" t="str">
        <f aca="false">IF(COUNTA($A402:$J402)=0,"",IF($B402="","Pick a product",IF($E402&gt;$D402,"Confirmed &gt; received",IF($F402&gt;$E402,"Dispatched &gt; confirmed",IF($G402+$H402&gt;$F402,"Delivered + returned &gt; dispatched","OK")))))</f>
        <v/>
      </c>
    </row>
    <row r="403" customFormat="false" ht="15" hidden="false" customHeight="false" outlineLevel="0" collapsed="false">
      <c r="A403" s="20"/>
      <c r="B403" s="14"/>
      <c r="C403" s="15"/>
      <c r="D403" s="21"/>
      <c r="E403" s="21"/>
      <c r="F403" s="21"/>
      <c r="G403" s="21"/>
      <c r="H403" s="21"/>
      <c r="I403" s="15"/>
      <c r="J403" s="15"/>
      <c r="K403" s="22" t="str">
        <f aca="false">IF(COUNTA($A403:$J403)=0,"",IF($I403&lt;&gt;"",$I403,IFERROR(INDEX(Settings!$B$14:$B$28,MATCH($B403,Settings!$A$14:$A$28,0)),0)))</f>
        <v/>
      </c>
      <c r="L403" s="23" t="str">
        <f aca="false">IF(COUNTA($A403:$J403)=0,"",$G403*($K403+IFERROR(INDEX(Settings!$C$14:$C$28,MATCH($B403,Settings!$A$14:$A$28,0)),0)))</f>
        <v/>
      </c>
      <c r="M403" s="23" t="str">
        <f aca="false">IF(COUNTA($A403:$J403)=0,"",($G403+$H403*Settings!$B$10)*IFERROR(INDEX(Settings!$D$14:$D$28,MATCH($B403,Settings!$A$14:$A$28,0)),0))</f>
        <v/>
      </c>
      <c r="N403" s="23" t="str">
        <f aca="false">IF(COUNTA($A403:$J403)=0,"",$F403*IFERROR(INDEX(Settings!$E$14:$E$28,MATCH($B403,Settings!$A$14:$A$28,0)),0))</f>
        <v/>
      </c>
      <c r="O403" s="23" t="str">
        <f aca="false">IF(COUNTA($A403:$J403)=0,"",$D403*Settings!$B$5)</f>
        <v/>
      </c>
      <c r="P403" s="23" t="str">
        <f aca="false">IF(COUNTA($A403:$J403)=0,"",$G403*Settings!$B$6+$H403*Settings!$B$7)</f>
        <v/>
      </c>
      <c r="Q403" s="23" t="str">
        <f aca="false">IF(COUNTA($A403:$J403)=0,"",$L403*Settings!$B$8)</f>
        <v/>
      </c>
      <c r="R403" s="23" t="str">
        <f aca="false">IF(COUNTA($A403:$J403)=0,"",($P403+$Q403)*Settings!$B$9)</f>
        <v/>
      </c>
      <c r="S403" s="23" t="str">
        <f aca="false">IF(COUNTA($A403:$J403)=0,"",$C403+$J403+SUM($M403:$R403))</f>
        <v/>
      </c>
      <c r="T403" s="23" t="str">
        <f aca="false">IF(COUNTA($A403:$J403)=0,"",$L403-$S403)</f>
        <v/>
      </c>
      <c r="U403" s="24" t="str">
        <f aca="false">IF(COUNTA($A403:$J403)=0,"",IF($L403=0,0,$T403/$L403))</f>
        <v/>
      </c>
      <c r="V403" s="24" t="str">
        <f aca="false">IF(COUNTA($A403:$J403)=0,"",IF($D403=0,0,$E403/$D403))</f>
        <v/>
      </c>
      <c r="W403" s="24" t="str">
        <f aca="false">IF(COUNTA($A403:$J403)=0,"",IF($F403=0,0,$G403/$F403))</f>
        <v/>
      </c>
      <c r="X403" s="24" t="str">
        <f aca="false">IF(COUNTA($A403:$J403)=0,"",IF($F403=0,0,$H403/$F403))</f>
        <v/>
      </c>
      <c r="Y403" s="25" t="str">
        <f aca="false">IF(COUNTA($A403:$J403)=0,"",IF($C403=0,0,$L403/$C403))</f>
        <v/>
      </c>
      <c r="Z403" s="23" t="str">
        <f aca="false">IF(COUNTA($A403:$J403)=0,"",IF($G403=0,0,$C403/$G403))</f>
        <v/>
      </c>
      <c r="AA403" s="23" t="str">
        <f aca="false">IF(COUNTA($A403:$J403)=0,"",IF($G403=0,0,$T403/$G403))</f>
        <v/>
      </c>
      <c r="AB403" s="9" t="str">
        <f aca="false">IF(COUNTA($A403:$J403)=0,"",IF($B403="","Pick a product",IF($E403&gt;$D403,"Confirmed &gt; received",IF($F403&gt;$E403,"Dispatched &gt; confirmed",IF($G403+$H403&gt;$F403,"Delivered + returned &gt; dispatched","OK")))))</f>
        <v/>
      </c>
    </row>
    <row r="404" customFormat="false" ht="15" hidden="false" customHeight="false" outlineLevel="0" collapsed="false">
      <c r="A404" s="20"/>
      <c r="B404" s="14"/>
      <c r="C404" s="15"/>
      <c r="D404" s="21"/>
      <c r="E404" s="21"/>
      <c r="F404" s="21"/>
      <c r="G404" s="21"/>
      <c r="H404" s="21"/>
      <c r="I404" s="15"/>
      <c r="J404" s="15"/>
      <c r="K404" s="22" t="str">
        <f aca="false">IF(COUNTA($A404:$J404)=0,"",IF($I404&lt;&gt;"",$I404,IFERROR(INDEX(Settings!$B$14:$B$28,MATCH($B404,Settings!$A$14:$A$28,0)),0)))</f>
        <v/>
      </c>
      <c r="L404" s="23" t="str">
        <f aca="false">IF(COUNTA($A404:$J404)=0,"",$G404*($K404+IFERROR(INDEX(Settings!$C$14:$C$28,MATCH($B404,Settings!$A$14:$A$28,0)),0)))</f>
        <v/>
      </c>
      <c r="M404" s="23" t="str">
        <f aca="false">IF(COUNTA($A404:$J404)=0,"",($G404+$H404*Settings!$B$10)*IFERROR(INDEX(Settings!$D$14:$D$28,MATCH($B404,Settings!$A$14:$A$28,0)),0))</f>
        <v/>
      </c>
      <c r="N404" s="23" t="str">
        <f aca="false">IF(COUNTA($A404:$J404)=0,"",$F404*IFERROR(INDEX(Settings!$E$14:$E$28,MATCH($B404,Settings!$A$14:$A$28,0)),0))</f>
        <v/>
      </c>
      <c r="O404" s="23" t="str">
        <f aca="false">IF(COUNTA($A404:$J404)=0,"",$D404*Settings!$B$5)</f>
        <v/>
      </c>
      <c r="P404" s="23" t="str">
        <f aca="false">IF(COUNTA($A404:$J404)=0,"",$G404*Settings!$B$6+$H404*Settings!$B$7)</f>
        <v/>
      </c>
      <c r="Q404" s="23" t="str">
        <f aca="false">IF(COUNTA($A404:$J404)=0,"",$L404*Settings!$B$8)</f>
        <v/>
      </c>
      <c r="R404" s="23" t="str">
        <f aca="false">IF(COUNTA($A404:$J404)=0,"",($P404+$Q404)*Settings!$B$9)</f>
        <v/>
      </c>
      <c r="S404" s="23" t="str">
        <f aca="false">IF(COUNTA($A404:$J404)=0,"",$C404+$J404+SUM($M404:$R404))</f>
        <v/>
      </c>
      <c r="T404" s="23" t="str">
        <f aca="false">IF(COUNTA($A404:$J404)=0,"",$L404-$S404)</f>
        <v/>
      </c>
      <c r="U404" s="24" t="str">
        <f aca="false">IF(COUNTA($A404:$J404)=0,"",IF($L404=0,0,$T404/$L404))</f>
        <v/>
      </c>
      <c r="V404" s="24" t="str">
        <f aca="false">IF(COUNTA($A404:$J404)=0,"",IF($D404=0,0,$E404/$D404))</f>
        <v/>
      </c>
      <c r="W404" s="24" t="str">
        <f aca="false">IF(COUNTA($A404:$J404)=0,"",IF($F404=0,0,$G404/$F404))</f>
        <v/>
      </c>
      <c r="X404" s="24" t="str">
        <f aca="false">IF(COUNTA($A404:$J404)=0,"",IF($F404=0,0,$H404/$F404))</f>
        <v/>
      </c>
      <c r="Y404" s="25" t="str">
        <f aca="false">IF(COUNTA($A404:$J404)=0,"",IF($C404=0,0,$L404/$C404))</f>
        <v/>
      </c>
      <c r="Z404" s="23" t="str">
        <f aca="false">IF(COUNTA($A404:$J404)=0,"",IF($G404=0,0,$C404/$G404))</f>
        <v/>
      </c>
      <c r="AA404" s="23" t="str">
        <f aca="false">IF(COUNTA($A404:$J404)=0,"",IF($G404=0,0,$T404/$G404))</f>
        <v/>
      </c>
      <c r="AB404" s="9" t="str">
        <f aca="false">IF(COUNTA($A404:$J404)=0,"",IF($B404="","Pick a product",IF($E404&gt;$D404,"Confirmed &gt; received",IF($F404&gt;$E404,"Dispatched &gt; confirmed",IF($G404+$H404&gt;$F404,"Delivered + returned &gt; dispatched","OK")))))</f>
        <v/>
      </c>
    </row>
    <row r="405" customFormat="false" ht="15" hidden="false" customHeight="false" outlineLevel="0" collapsed="false">
      <c r="A405" s="20"/>
      <c r="B405" s="14"/>
      <c r="C405" s="15"/>
      <c r="D405" s="21"/>
      <c r="E405" s="21"/>
      <c r="F405" s="21"/>
      <c r="G405" s="21"/>
      <c r="H405" s="21"/>
      <c r="I405" s="15"/>
      <c r="J405" s="15"/>
      <c r="K405" s="22" t="str">
        <f aca="false">IF(COUNTA($A405:$J405)=0,"",IF($I405&lt;&gt;"",$I405,IFERROR(INDEX(Settings!$B$14:$B$28,MATCH($B405,Settings!$A$14:$A$28,0)),0)))</f>
        <v/>
      </c>
      <c r="L405" s="23" t="str">
        <f aca="false">IF(COUNTA($A405:$J405)=0,"",$G405*($K405+IFERROR(INDEX(Settings!$C$14:$C$28,MATCH($B405,Settings!$A$14:$A$28,0)),0)))</f>
        <v/>
      </c>
      <c r="M405" s="23" t="str">
        <f aca="false">IF(COUNTA($A405:$J405)=0,"",($G405+$H405*Settings!$B$10)*IFERROR(INDEX(Settings!$D$14:$D$28,MATCH($B405,Settings!$A$14:$A$28,0)),0))</f>
        <v/>
      </c>
      <c r="N405" s="23" t="str">
        <f aca="false">IF(COUNTA($A405:$J405)=0,"",$F405*IFERROR(INDEX(Settings!$E$14:$E$28,MATCH($B405,Settings!$A$14:$A$28,0)),0))</f>
        <v/>
      </c>
      <c r="O405" s="23" t="str">
        <f aca="false">IF(COUNTA($A405:$J405)=0,"",$D405*Settings!$B$5)</f>
        <v/>
      </c>
      <c r="P405" s="23" t="str">
        <f aca="false">IF(COUNTA($A405:$J405)=0,"",$G405*Settings!$B$6+$H405*Settings!$B$7)</f>
        <v/>
      </c>
      <c r="Q405" s="23" t="str">
        <f aca="false">IF(COUNTA($A405:$J405)=0,"",$L405*Settings!$B$8)</f>
        <v/>
      </c>
      <c r="R405" s="23" t="str">
        <f aca="false">IF(COUNTA($A405:$J405)=0,"",($P405+$Q405)*Settings!$B$9)</f>
        <v/>
      </c>
      <c r="S405" s="23" t="str">
        <f aca="false">IF(COUNTA($A405:$J405)=0,"",$C405+$J405+SUM($M405:$R405))</f>
        <v/>
      </c>
      <c r="T405" s="23" t="str">
        <f aca="false">IF(COUNTA($A405:$J405)=0,"",$L405-$S405)</f>
        <v/>
      </c>
      <c r="U405" s="24" t="str">
        <f aca="false">IF(COUNTA($A405:$J405)=0,"",IF($L405=0,0,$T405/$L405))</f>
        <v/>
      </c>
      <c r="V405" s="24" t="str">
        <f aca="false">IF(COUNTA($A405:$J405)=0,"",IF($D405=0,0,$E405/$D405))</f>
        <v/>
      </c>
      <c r="W405" s="24" t="str">
        <f aca="false">IF(COUNTA($A405:$J405)=0,"",IF($F405=0,0,$G405/$F405))</f>
        <v/>
      </c>
      <c r="X405" s="24" t="str">
        <f aca="false">IF(COUNTA($A405:$J405)=0,"",IF($F405=0,0,$H405/$F405))</f>
        <v/>
      </c>
      <c r="Y405" s="25" t="str">
        <f aca="false">IF(COUNTA($A405:$J405)=0,"",IF($C405=0,0,$L405/$C405))</f>
        <v/>
      </c>
      <c r="Z405" s="23" t="str">
        <f aca="false">IF(COUNTA($A405:$J405)=0,"",IF($G405=0,0,$C405/$G405))</f>
        <v/>
      </c>
      <c r="AA405" s="23" t="str">
        <f aca="false">IF(COUNTA($A405:$J405)=0,"",IF($G405=0,0,$T405/$G405))</f>
        <v/>
      </c>
      <c r="AB405" s="9" t="str">
        <f aca="false">IF(COUNTA($A405:$J405)=0,"",IF($B405="","Pick a product",IF($E405&gt;$D405,"Confirmed &gt; received",IF($F405&gt;$E405,"Dispatched &gt; confirmed",IF($G405+$H405&gt;$F405,"Delivered + returned &gt; dispatched","OK")))))</f>
        <v/>
      </c>
    </row>
    <row r="406" customFormat="false" ht="15" hidden="false" customHeight="false" outlineLevel="0" collapsed="false">
      <c r="A406" s="20"/>
      <c r="B406" s="14"/>
      <c r="C406" s="15"/>
      <c r="D406" s="21"/>
      <c r="E406" s="21"/>
      <c r="F406" s="21"/>
      <c r="G406" s="21"/>
      <c r="H406" s="21"/>
      <c r="I406" s="15"/>
      <c r="J406" s="15"/>
      <c r="K406" s="22" t="str">
        <f aca="false">IF(COUNTA($A406:$J406)=0,"",IF($I406&lt;&gt;"",$I406,IFERROR(INDEX(Settings!$B$14:$B$28,MATCH($B406,Settings!$A$14:$A$28,0)),0)))</f>
        <v/>
      </c>
      <c r="L406" s="23" t="str">
        <f aca="false">IF(COUNTA($A406:$J406)=0,"",$G406*($K406+IFERROR(INDEX(Settings!$C$14:$C$28,MATCH($B406,Settings!$A$14:$A$28,0)),0)))</f>
        <v/>
      </c>
      <c r="M406" s="23" t="str">
        <f aca="false">IF(COUNTA($A406:$J406)=0,"",($G406+$H406*Settings!$B$10)*IFERROR(INDEX(Settings!$D$14:$D$28,MATCH($B406,Settings!$A$14:$A$28,0)),0))</f>
        <v/>
      </c>
      <c r="N406" s="23" t="str">
        <f aca="false">IF(COUNTA($A406:$J406)=0,"",$F406*IFERROR(INDEX(Settings!$E$14:$E$28,MATCH($B406,Settings!$A$14:$A$28,0)),0))</f>
        <v/>
      </c>
      <c r="O406" s="23" t="str">
        <f aca="false">IF(COUNTA($A406:$J406)=0,"",$D406*Settings!$B$5)</f>
        <v/>
      </c>
      <c r="P406" s="23" t="str">
        <f aca="false">IF(COUNTA($A406:$J406)=0,"",$G406*Settings!$B$6+$H406*Settings!$B$7)</f>
        <v/>
      </c>
      <c r="Q406" s="23" t="str">
        <f aca="false">IF(COUNTA($A406:$J406)=0,"",$L406*Settings!$B$8)</f>
        <v/>
      </c>
      <c r="R406" s="23" t="str">
        <f aca="false">IF(COUNTA($A406:$J406)=0,"",($P406+$Q406)*Settings!$B$9)</f>
        <v/>
      </c>
      <c r="S406" s="23" t="str">
        <f aca="false">IF(COUNTA($A406:$J406)=0,"",$C406+$J406+SUM($M406:$R406))</f>
        <v/>
      </c>
      <c r="T406" s="23" t="str">
        <f aca="false">IF(COUNTA($A406:$J406)=0,"",$L406-$S406)</f>
        <v/>
      </c>
      <c r="U406" s="24" t="str">
        <f aca="false">IF(COUNTA($A406:$J406)=0,"",IF($L406=0,0,$T406/$L406))</f>
        <v/>
      </c>
      <c r="V406" s="24" t="str">
        <f aca="false">IF(COUNTA($A406:$J406)=0,"",IF($D406=0,0,$E406/$D406))</f>
        <v/>
      </c>
      <c r="W406" s="24" t="str">
        <f aca="false">IF(COUNTA($A406:$J406)=0,"",IF($F406=0,0,$G406/$F406))</f>
        <v/>
      </c>
      <c r="X406" s="24" t="str">
        <f aca="false">IF(COUNTA($A406:$J406)=0,"",IF($F406=0,0,$H406/$F406))</f>
        <v/>
      </c>
      <c r="Y406" s="25" t="str">
        <f aca="false">IF(COUNTA($A406:$J406)=0,"",IF($C406=0,0,$L406/$C406))</f>
        <v/>
      </c>
      <c r="Z406" s="23" t="str">
        <f aca="false">IF(COUNTA($A406:$J406)=0,"",IF($G406=0,0,$C406/$G406))</f>
        <v/>
      </c>
      <c r="AA406" s="23" t="str">
        <f aca="false">IF(COUNTA($A406:$J406)=0,"",IF($G406=0,0,$T406/$G406))</f>
        <v/>
      </c>
      <c r="AB406" s="9" t="str">
        <f aca="false">IF(COUNTA($A406:$J406)=0,"",IF($B406="","Pick a product",IF($E406&gt;$D406,"Confirmed &gt; received",IF($F406&gt;$E406,"Dispatched &gt; confirmed",IF($G406+$H406&gt;$F406,"Delivered + returned &gt; dispatched","OK")))))</f>
        <v/>
      </c>
    </row>
    <row r="407" customFormat="false" ht="15" hidden="false" customHeight="false" outlineLevel="0" collapsed="false">
      <c r="A407" s="20"/>
      <c r="B407" s="14"/>
      <c r="C407" s="15"/>
      <c r="D407" s="21"/>
      <c r="E407" s="21"/>
      <c r="F407" s="21"/>
      <c r="G407" s="21"/>
      <c r="H407" s="21"/>
      <c r="I407" s="15"/>
      <c r="J407" s="15"/>
      <c r="K407" s="22" t="str">
        <f aca="false">IF(COUNTA($A407:$J407)=0,"",IF($I407&lt;&gt;"",$I407,IFERROR(INDEX(Settings!$B$14:$B$28,MATCH($B407,Settings!$A$14:$A$28,0)),0)))</f>
        <v/>
      </c>
      <c r="L407" s="23" t="str">
        <f aca="false">IF(COUNTA($A407:$J407)=0,"",$G407*($K407+IFERROR(INDEX(Settings!$C$14:$C$28,MATCH($B407,Settings!$A$14:$A$28,0)),0)))</f>
        <v/>
      </c>
      <c r="M407" s="23" t="str">
        <f aca="false">IF(COUNTA($A407:$J407)=0,"",($G407+$H407*Settings!$B$10)*IFERROR(INDEX(Settings!$D$14:$D$28,MATCH($B407,Settings!$A$14:$A$28,0)),0))</f>
        <v/>
      </c>
      <c r="N407" s="23" t="str">
        <f aca="false">IF(COUNTA($A407:$J407)=0,"",$F407*IFERROR(INDEX(Settings!$E$14:$E$28,MATCH($B407,Settings!$A$14:$A$28,0)),0))</f>
        <v/>
      </c>
      <c r="O407" s="23" t="str">
        <f aca="false">IF(COUNTA($A407:$J407)=0,"",$D407*Settings!$B$5)</f>
        <v/>
      </c>
      <c r="P407" s="23" t="str">
        <f aca="false">IF(COUNTA($A407:$J407)=0,"",$G407*Settings!$B$6+$H407*Settings!$B$7)</f>
        <v/>
      </c>
      <c r="Q407" s="23" t="str">
        <f aca="false">IF(COUNTA($A407:$J407)=0,"",$L407*Settings!$B$8)</f>
        <v/>
      </c>
      <c r="R407" s="23" t="str">
        <f aca="false">IF(COUNTA($A407:$J407)=0,"",($P407+$Q407)*Settings!$B$9)</f>
        <v/>
      </c>
      <c r="S407" s="23" t="str">
        <f aca="false">IF(COUNTA($A407:$J407)=0,"",$C407+$J407+SUM($M407:$R407))</f>
        <v/>
      </c>
      <c r="T407" s="23" t="str">
        <f aca="false">IF(COUNTA($A407:$J407)=0,"",$L407-$S407)</f>
        <v/>
      </c>
      <c r="U407" s="24" t="str">
        <f aca="false">IF(COUNTA($A407:$J407)=0,"",IF($L407=0,0,$T407/$L407))</f>
        <v/>
      </c>
      <c r="V407" s="24" t="str">
        <f aca="false">IF(COUNTA($A407:$J407)=0,"",IF($D407=0,0,$E407/$D407))</f>
        <v/>
      </c>
      <c r="W407" s="24" t="str">
        <f aca="false">IF(COUNTA($A407:$J407)=0,"",IF($F407=0,0,$G407/$F407))</f>
        <v/>
      </c>
      <c r="X407" s="24" t="str">
        <f aca="false">IF(COUNTA($A407:$J407)=0,"",IF($F407=0,0,$H407/$F407))</f>
        <v/>
      </c>
      <c r="Y407" s="25" t="str">
        <f aca="false">IF(COUNTA($A407:$J407)=0,"",IF($C407=0,0,$L407/$C407))</f>
        <v/>
      </c>
      <c r="Z407" s="23" t="str">
        <f aca="false">IF(COUNTA($A407:$J407)=0,"",IF($G407=0,0,$C407/$G407))</f>
        <v/>
      </c>
      <c r="AA407" s="23" t="str">
        <f aca="false">IF(COUNTA($A407:$J407)=0,"",IF($G407=0,0,$T407/$G407))</f>
        <v/>
      </c>
      <c r="AB407" s="9" t="str">
        <f aca="false">IF(COUNTA($A407:$J407)=0,"",IF($B407="","Pick a product",IF($E407&gt;$D407,"Confirmed &gt; received",IF($F407&gt;$E407,"Dispatched &gt; confirmed",IF($G407+$H407&gt;$F407,"Delivered + returned &gt; dispatched","OK")))))</f>
        <v/>
      </c>
    </row>
    <row r="408" customFormat="false" ht="15" hidden="false" customHeight="false" outlineLevel="0" collapsed="false">
      <c r="A408" s="20"/>
      <c r="B408" s="14"/>
      <c r="C408" s="15"/>
      <c r="D408" s="21"/>
      <c r="E408" s="21"/>
      <c r="F408" s="21"/>
      <c r="G408" s="21"/>
      <c r="H408" s="21"/>
      <c r="I408" s="15"/>
      <c r="J408" s="15"/>
      <c r="K408" s="22" t="str">
        <f aca="false">IF(COUNTA($A408:$J408)=0,"",IF($I408&lt;&gt;"",$I408,IFERROR(INDEX(Settings!$B$14:$B$28,MATCH($B408,Settings!$A$14:$A$28,0)),0)))</f>
        <v/>
      </c>
      <c r="L408" s="23" t="str">
        <f aca="false">IF(COUNTA($A408:$J408)=0,"",$G408*($K408+IFERROR(INDEX(Settings!$C$14:$C$28,MATCH($B408,Settings!$A$14:$A$28,0)),0)))</f>
        <v/>
      </c>
      <c r="M408" s="23" t="str">
        <f aca="false">IF(COUNTA($A408:$J408)=0,"",($G408+$H408*Settings!$B$10)*IFERROR(INDEX(Settings!$D$14:$D$28,MATCH($B408,Settings!$A$14:$A$28,0)),0))</f>
        <v/>
      </c>
      <c r="N408" s="23" t="str">
        <f aca="false">IF(COUNTA($A408:$J408)=0,"",$F408*IFERROR(INDEX(Settings!$E$14:$E$28,MATCH($B408,Settings!$A$14:$A$28,0)),0))</f>
        <v/>
      </c>
      <c r="O408" s="23" t="str">
        <f aca="false">IF(COUNTA($A408:$J408)=0,"",$D408*Settings!$B$5)</f>
        <v/>
      </c>
      <c r="P408" s="23" t="str">
        <f aca="false">IF(COUNTA($A408:$J408)=0,"",$G408*Settings!$B$6+$H408*Settings!$B$7)</f>
        <v/>
      </c>
      <c r="Q408" s="23" t="str">
        <f aca="false">IF(COUNTA($A408:$J408)=0,"",$L408*Settings!$B$8)</f>
        <v/>
      </c>
      <c r="R408" s="23" t="str">
        <f aca="false">IF(COUNTA($A408:$J408)=0,"",($P408+$Q408)*Settings!$B$9)</f>
        <v/>
      </c>
      <c r="S408" s="23" t="str">
        <f aca="false">IF(COUNTA($A408:$J408)=0,"",$C408+$J408+SUM($M408:$R408))</f>
        <v/>
      </c>
      <c r="T408" s="23" t="str">
        <f aca="false">IF(COUNTA($A408:$J408)=0,"",$L408-$S408)</f>
        <v/>
      </c>
      <c r="U408" s="24" t="str">
        <f aca="false">IF(COUNTA($A408:$J408)=0,"",IF($L408=0,0,$T408/$L408))</f>
        <v/>
      </c>
      <c r="V408" s="24" t="str">
        <f aca="false">IF(COUNTA($A408:$J408)=0,"",IF($D408=0,0,$E408/$D408))</f>
        <v/>
      </c>
      <c r="W408" s="24" t="str">
        <f aca="false">IF(COUNTA($A408:$J408)=0,"",IF($F408=0,0,$G408/$F408))</f>
        <v/>
      </c>
      <c r="X408" s="24" t="str">
        <f aca="false">IF(COUNTA($A408:$J408)=0,"",IF($F408=0,0,$H408/$F408))</f>
        <v/>
      </c>
      <c r="Y408" s="25" t="str">
        <f aca="false">IF(COUNTA($A408:$J408)=0,"",IF($C408=0,0,$L408/$C408))</f>
        <v/>
      </c>
      <c r="Z408" s="23" t="str">
        <f aca="false">IF(COUNTA($A408:$J408)=0,"",IF($G408=0,0,$C408/$G408))</f>
        <v/>
      </c>
      <c r="AA408" s="23" t="str">
        <f aca="false">IF(COUNTA($A408:$J408)=0,"",IF($G408=0,0,$T408/$G408))</f>
        <v/>
      </c>
      <c r="AB408" s="9" t="str">
        <f aca="false">IF(COUNTA($A408:$J408)=0,"",IF($B408="","Pick a product",IF($E408&gt;$D408,"Confirmed &gt; received",IF($F408&gt;$E408,"Dispatched &gt; confirmed",IF($G408+$H408&gt;$F408,"Delivered + returned &gt; dispatched","OK")))))</f>
        <v/>
      </c>
    </row>
    <row r="409" customFormat="false" ht="15" hidden="false" customHeight="false" outlineLevel="0" collapsed="false">
      <c r="A409" s="20"/>
      <c r="B409" s="14"/>
      <c r="C409" s="15"/>
      <c r="D409" s="21"/>
      <c r="E409" s="21"/>
      <c r="F409" s="21"/>
      <c r="G409" s="21"/>
      <c r="H409" s="21"/>
      <c r="I409" s="15"/>
      <c r="J409" s="15"/>
      <c r="K409" s="22" t="str">
        <f aca="false">IF(COUNTA($A409:$J409)=0,"",IF($I409&lt;&gt;"",$I409,IFERROR(INDEX(Settings!$B$14:$B$28,MATCH($B409,Settings!$A$14:$A$28,0)),0)))</f>
        <v/>
      </c>
      <c r="L409" s="23" t="str">
        <f aca="false">IF(COUNTA($A409:$J409)=0,"",$G409*($K409+IFERROR(INDEX(Settings!$C$14:$C$28,MATCH($B409,Settings!$A$14:$A$28,0)),0)))</f>
        <v/>
      </c>
      <c r="M409" s="23" t="str">
        <f aca="false">IF(COUNTA($A409:$J409)=0,"",($G409+$H409*Settings!$B$10)*IFERROR(INDEX(Settings!$D$14:$D$28,MATCH($B409,Settings!$A$14:$A$28,0)),0))</f>
        <v/>
      </c>
      <c r="N409" s="23" t="str">
        <f aca="false">IF(COUNTA($A409:$J409)=0,"",$F409*IFERROR(INDEX(Settings!$E$14:$E$28,MATCH($B409,Settings!$A$14:$A$28,0)),0))</f>
        <v/>
      </c>
      <c r="O409" s="23" t="str">
        <f aca="false">IF(COUNTA($A409:$J409)=0,"",$D409*Settings!$B$5)</f>
        <v/>
      </c>
      <c r="P409" s="23" t="str">
        <f aca="false">IF(COUNTA($A409:$J409)=0,"",$G409*Settings!$B$6+$H409*Settings!$B$7)</f>
        <v/>
      </c>
      <c r="Q409" s="23" t="str">
        <f aca="false">IF(COUNTA($A409:$J409)=0,"",$L409*Settings!$B$8)</f>
        <v/>
      </c>
      <c r="R409" s="23" t="str">
        <f aca="false">IF(COUNTA($A409:$J409)=0,"",($P409+$Q409)*Settings!$B$9)</f>
        <v/>
      </c>
      <c r="S409" s="23" t="str">
        <f aca="false">IF(COUNTA($A409:$J409)=0,"",$C409+$J409+SUM($M409:$R409))</f>
        <v/>
      </c>
      <c r="T409" s="23" t="str">
        <f aca="false">IF(COUNTA($A409:$J409)=0,"",$L409-$S409)</f>
        <v/>
      </c>
      <c r="U409" s="24" t="str">
        <f aca="false">IF(COUNTA($A409:$J409)=0,"",IF($L409=0,0,$T409/$L409))</f>
        <v/>
      </c>
      <c r="V409" s="24" t="str">
        <f aca="false">IF(COUNTA($A409:$J409)=0,"",IF($D409=0,0,$E409/$D409))</f>
        <v/>
      </c>
      <c r="W409" s="24" t="str">
        <f aca="false">IF(COUNTA($A409:$J409)=0,"",IF($F409=0,0,$G409/$F409))</f>
        <v/>
      </c>
      <c r="X409" s="24" t="str">
        <f aca="false">IF(COUNTA($A409:$J409)=0,"",IF($F409=0,0,$H409/$F409))</f>
        <v/>
      </c>
      <c r="Y409" s="25" t="str">
        <f aca="false">IF(COUNTA($A409:$J409)=0,"",IF($C409=0,0,$L409/$C409))</f>
        <v/>
      </c>
      <c r="Z409" s="23" t="str">
        <f aca="false">IF(COUNTA($A409:$J409)=0,"",IF($G409=0,0,$C409/$G409))</f>
        <v/>
      </c>
      <c r="AA409" s="23" t="str">
        <f aca="false">IF(COUNTA($A409:$J409)=0,"",IF($G409=0,0,$T409/$G409))</f>
        <v/>
      </c>
      <c r="AB409" s="9" t="str">
        <f aca="false">IF(COUNTA($A409:$J409)=0,"",IF($B409="","Pick a product",IF($E409&gt;$D409,"Confirmed &gt; received",IF($F409&gt;$E409,"Dispatched &gt; confirmed",IF($G409+$H409&gt;$F409,"Delivered + returned &gt; dispatched","OK")))))</f>
        <v/>
      </c>
    </row>
    <row r="410" customFormat="false" ht="15" hidden="false" customHeight="false" outlineLevel="0" collapsed="false">
      <c r="A410" s="20"/>
      <c r="B410" s="14"/>
      <c r="C410" s="15"/>
      <c r="D410" s="21"/>
      <c r="E410" s="21"/>
      <c r="F410" s="21"/>
      <c r="G410" s="21"/>
      <c r="H410" s="21"/>
      <c r="I410" s="15"/>
      <c r="J410" s="15"/>
      <c r="K410" s="22" t="str">
        <f aca="false">IF(COUNTA($A410:$J410)=0,"",IF($I410&lt;&gt;"",$I410,IFERROR(INDEX(Settings!$B$14:$B$28,MATCH($B410,Settings!$A$14:$A$28,0)),0)))</f>
        <v/>
      </c>
      <c r="L410" s="23" t="str">
        <f aca="false">IF(COUNTA($A410:$J410)=0,"",$G410*($K410+IFERROR(INDEX(Settings!$C$14:$C$28,MATCH($B410,Settings!$A$14:$A$28,0)),0)))</f>
        <v/>
      </c>
      <c r="M410" s="23" t="str">
        <f aca="false">IF(COUNTA($A410:$J410)=0,"",($G410+$H410*Settings!$B$10)*IFERROR(INDEX(Settings!$D$14:$D$28,MATCH($B410,Settings!$A$14:$A$28,0)),0))</f>
        <v/>
      </c>
      <c r="N410" s="23" t="str">
        <f aca="false">IF(COUNTA($A410:$J410)=0,"",$F410*IFERROR(INDEX(Settings!$E$14:$E$28,MATCH($B410,Settings!$A$14:$A$28,0)),0))</f>
        <v/>
      </c>
      <c r="O410" s="23" t="str">
        <f aca="false">IF(COUNTA($A410:$J410)=0,"",$D410*Settings!$B$5)</f>
        <v/>
      </c>
      <c r="P410" s="23" t="str">
        <f aca="false">IF(COUNTA($A410:$J410)=0,"",$G410*Settings!$B$6+$H410*Settings!$B$7)</f>
        <v/>
      </c>
      <c r="Q410" s="23" t="str">
        <f aca="false">IF(COUNTA($A410:$J410)=0,"",$L410*Settings!$B$8)</f>
        <v/>
      </c>
      <c r="R410" s="23" t="str">
        <f aca="false">IF(COUNTA($A410:$J410)=0,"",($P410+$Q410)*Settings!$B$9)</f>
        <v/>
      </c>
      <c r="S410" s="23" t="str">
        <f aca="false">IF(COUNTA($A410:$J410)=0,"",$C410+$J410+SUM($M410:$R410))</f>
        <v/>
      </c>
      <c r="T410" s="23" t="str">
        <f aca="false">IF(COUNTA($A410:$J410)=0,"",$L410-$S410)</f>
        <v/>
      </c>
      <c r="U410" s="24" t="str">
        <f aca="false">IF(COUNTA($A410:$J410)=0,"",IF($L410=0,0,$T410/$L410))</f>
        <v/>
      </c>
      <c r="V410" s="24" t="str">
        <f aca="false">IF(COUNTA($A410:$J410)=0,"",IF($D410=0,0,$E410/$D410))</f>
        <v/>
      </c>
      <c r="W410" s="24" t="str">
        <f aca="false">IF(COUNTA($A410:$J410)=0,"",IF($F410=0,0,$G410/$F410))</f>
        <v/>
      </c>
      <c r="X410" s="24" t="str">
        <f aca="false">IF(COUNTA($A410:$J410)=0,"",IF($F410=0,0,$H410/$F410))</f>
        <v/>
      </c>
      <c r="Y410" s="25" t="str">
        <f aca="false">IF(COUNTA($A410:$J410)=0,"",IF($C410=0,0,$L410/$C410))</f>
        <v/>
      </c>
      <c r="Z410" s="23" t="str">
        <f aca="false">IF(COUNTA($A410:$J410)=0,"",IF($G410=0,0,$C410/$G410))</f>
        <v/>
      </c>
      <c r="AA410" s="23" t="str">
        <f aca="false">IF(COUNTA($A410:$J410)=0,"",IF($G410=0,0,$T410/$G410))</f>
        <v/>
      </c>
      <c r="AB410" s="9" t="str">
        <f aca="false">IF(COUNTA($A410:$J410)=0,"",IF($B410="","Pick a product",IF($E410&gt;$D410,"Confirmed &gt; received",IF($F410&gt;$E410,"Dispatched &gt; confirmed",IF($G410+$H410&gt;$F410,"Delivered + returned &gt; dispatched","OK")))))</f>
        <v/>
      </c>
    </row>
    <row r="411" customFormat="false" ht="15" hidden="false" customHeight="false" outlineLevel="0" collapsed="false">
      <c r="A411" s="20"/>
      <c r="B411" s="14"/>
      <c r="C411" s="15"/>
      <c r="D411" s="21"/>
      <c r="E411" s="21"/>
      <c r="F411" s="21"/>
      <c r="G411" s="21"/>
      <c r="H411" s="21"/>
      <c r="I411" s="15"/>
      <c r="J411" s="15"/>
      <c r="K411" s="22" t="str">
        <f aca="false">IF(COUNTA($A411:$J411)=0,"",IF($I411&lt;&gt;"",$I411,IFERROR(INDEX(Settings!$B$14:$B$28,MATCH($B411,Settings!$A$14:$A$28,0)),0)))</f>
        <v/>
      </c>
      <c r="L411" s="23" t="str">
        <f aca="false">IF(COUNTA($A411:$J411)=0,"",$G411*($K411+IFERROR(INDEX(Settings!$C$14:$C$28,MATCH($B411,Settings!$A$14:$A$28,0)),0)))</f>
        <v/>
      </c>
      <c r="M411" s="23" t="str">
        <f aca="false">IF(COUNTA($A411:$J411)=0,"",($G411+$H411*Settings!$B$10)*IFERROR(INDEX(Settings!$D$14:$D$28,MATCH($B411,Settings!$A$14:$A$28,0)),0))</f>
        <v/>
      </c>
      <c r="N411" s="23" t="str">
        <f aca="false">IF(COUNTA($A411:$J411)=0,"",$F411*IFERROR(INDEX(Settings!$E$14:$E$28,MATCH($B411,Settings!$A$14:$A$28,0)),0))</f>
        <v/>
      </c>
      <c r="O411" s="23" t="str">
        <f aca="false">IF(COUNTA($A411:$J411)=0,"",$D411*Settings!$B$5)</f>
        <v/>
      </c>
      <c r="P411" s="23" t="str">
        <f aca="false">IF(COUNTA($A411:$J411)=0,"",$G411*Settings!$B$6+$H411*Settings!$B$7)</f>
        <v/>
      </c>
      <c r="Q411" s="23" t="str">
        <f aca="false">IF(COUNTA($A411:$J411)=0,"",$L411*Settings!$B$8)</f>
        <v/>
      </c>
      <c r="R411" s="23" t="str">
        <f aca="false">IF(COUNTA($A411:$J411)=0,"",($P411+$Q411)*Settings!$B$9)</f>
        <v/>
      </c>
      <c r="S411" s="23" t="str">
        <f aca="false">IF(COUNTA($A411:$J411)=0,"",$C411+$J411+SUM($M411:$R411))</f>
        <v/>
      </c>
      <c r="T411" s="23" t="str">
        <f aca="false">IF(COUNTA($A411:$J411)=0,"",$L411-$S411)</f>
        <v/>
      </c>
      <c r="U411" s="24" t="str">
        <f aca="false">IF(COUNTA($A411:$J411)=0,"",IF($L411=0,0,$T411/$L411))</f>
        <v/>
      </c>
      <c r="V411" s="24" t="str">
        <f aca="false">IF(COUNTA($A411:$J411)=0,"",IF($D411=0,0,$E411/$D411))</f>
        <v/>
      </c>
      <c r="W411" s="24" t="str">
        <f aca="false">IF(COUNTA($A411:$J411)=0,"",IF($F411=0,0,$G411/$F411))</f>
        <v/>
      </c>
      <c r="X411" s="24" t="str">
        <f aca="false">IF(COUNTA($A411:$J411)=0,"",IF($F411=0,0,$H411/$F411))</f>
        <v/>
      </c>
      <c r="Y411" s="25" t="str">
        <f aca="false">IF(COUNTA($A411:$J411)=0,"",IF($C411=0,0,$L411/$C411))</f>
        <v/>
      </c>
      <c r="Z411" s="23" t="str">
        <f aca="false">IF(COUNTA($A411:$J411)=0,"",IF($G411=0,0,$C411/$G411))</f>
        <v/>
      </c>
      <c r="AA411" s="23" t="str">
        <f aca="false">IF(COUNTA($A411:$J411)=0,"",IF($G411=0,0,$T411/$G411))</f>
        <v/>
      </c>
      <c r="AB411" s="9" t="str">
        <f aca="false">IF(COUNTA($A411:$J411)=0,"",IF($B411="","Pick a product",IF($E411&gt;$D411,"Confirmed &gt; received",IF($F411&gt;$E411,"Dispatched &gt; confirmed",IF($G411+$H411&gt;$F411,"Delivered + returned &gt; dispatched","OK")))))</f>
        <v/>
      </c>
    </row>
    <row r="412" customFormat="false" ht="15" hidden="false" customHeight="false" outlineLevel="0" collapsed="false">
      <c r="A412" s="20"/>
      <c r="B412" s="14"/>
      <c r="C412" s="15"/>
      <c r="D412" s="21"/>
      <c r="E412" s="21"/>
      <c r="F412" s="21"/>
      <c r="G412" s="21"/>
      <c r="H412" s="21"/>
      <c r="I412" s="15"/>
      <c r="J412" s="15"/>
      <c r="K412" s="22" t="str">
        <f aca="false">IF(COUNTA($A412:$J412)=0,"",IF($I412&lt;&gt;"",$I412,IFERROR(INDEX(Settings!$B$14:$B$28,MATCH($B412,Settings!$A$14:$A$28,0)),0)))</f>
        <v/>
      </c>
      <c r="L412" s="23" t="str">
        <f aca="false">IF(COUNTA($A412:$J412)=0,"",$G412*($K412+IFERROR(INDEX(Settings!$C$14:$C$28,MATCH($B412,Settings!$A$14:$A$28,0)),0)))</f>
        <v/>
      </c>
      <c r="M412" s="23" t="str">
        <f aca="false">IF(COUNTA($A412:$J412)=0,"",($G412+$H412*Settings!$B$10)*IFERROR(INDEX(Settings!$D$14:$D$28,MATCH($B412,Settings!$A$14:$A$28,0)),0))</f>
        <v/>
      </c>
      <c r="N412" s="23" t="str">
        <f aca="false">IF(COUNTA($A412:$J412)=0,"",$F412*IFERROR(INDEX(Settings!$E$14:$E$28,MATCH($B412,Settings!$A$14:$A$28,0)),0))</f>
        <v/>
      </c>
      <c r="O412" s="23" t="str">
        <f aca="false">IF(COUNTA($A412:$J412)=0,"",$D412*Settings!$B$5)</f>
        <v/>
      </c>
      <c r="P412" s="23" t="str">
        <f aca="false">IF(COUNTA($A412:$J412)=0,"",$G412*Settings!$B$6+$H412*Settings!$B$7)</f>
        <v/>
      </c>
      <c r="Q412" s="23" t="str">
        <f aca="false">IF(COUNTA($A412:$J412)=0,"",$L412*Settings!$B$8)</f>
        <v/>
      </c>
      <c r="R412" s="23" t="str">
        <f aca="false">IF(COUNTA($A412:$J412)=0,"",($P412+$Q412)*Settings!$B$9)</f>
        <v/>
      </c>
      <c r="S412" s="23" t="str">
        <f aca="false">IF(COUNTA($A412:$J412)=0,"",$C412+$J412+SUM($M412:$R412))</f>
        <v/>
      </c>
      <c r="T412" s="23" t="str">
        <f aca="false">IF(COUNTA($A412:$J412)=0,"",$L412-$S412)</f>
        <v/>
      </c>
      <c r="U412" s="24" t="str">
        <f aca="false">IF(COUNTA($A412:$J412)=0,"",IF($L412=0,0,$T412/$L412))</f>
        <v/>
      </c>
      <c r="V412" s="24" t="str">
        <f aca="false">IF(COUNTA($A412:$J412)=0,"",IF($D412=0,0,$E412/$D412))</f>
        <v/>
      </c>
      <c r="W412" s="24" t="str">
        <f aca="false">IF(COUNTA($A412:$J412)=0,"",IF($F412=0,0,$G412/$F412))</f>
        <v/>
      </c>
      <c r="X412" s="24" t="str">
        <f aca="false">IF(COUNTA($A412:$J412)=0,"",IF($F412=0,0,$H412/$F412))</f>
        <v/>
      </c>
      <c r="Y412" s="25" t="str">
        <f aca="false">IF(COUNTA($A412:$J412)=0,"",IF($C412=0,0,$L412/$C412))</f>
        <v/>
      </c>
      <c r="Z412" s="23" t="str">
        <f aca="false">IF(COUNTA($A412:$J412)=0,"",IF($G412=0,0,$C412/$G412))</f>
        <v/>
      </c>
      <c r="AA412" s="23" t="str">
        <f aca="false">IF(COUNTA($A412:$J412)=0,"",IF($G412=0,0,$T412/$G412))</f>
        <v/>
      </c>
      <c r="AB412" s="9" t="str">
        <f aca="false">IF(COUNTA($A412:$J412)=0,"",IF($B412="","Pick a product",IF($E412&gt;$D412,"Confirmed &gt; received",IF($F412&gt;$E412,"Dispatched &gt; confirmed",IF($G412+$H412&gt;$F412,"Delivered + returned &gt; dispatched","OK")))))</f>
        <v/>
      </c>
    </row>
    <row r="413" customFormat="false" ht="15" hidden="false" customHeight="false" outlineLevel="0" collapsed="false">
      <c r="A413" s="20"/>
      <c r="B413" s="14"/>
      <c r="C413" s="15"/>
      <c r="D413" s="21"/>
      <c r="E413" s="21"/>
      <c r="F413" s="21"/>
      <c r="G413" s="21"/>
      <c r="H413" s="21"/>
      <c r="I413" s="15"/>
      <c r="J413" s="15"/>
      <c r="K413" s="22" t="str">
        <f aca="false">IF(COUNTA($A413:$J413)=0,"",IF($I413&lt;&gt;"",$I413,IFERROR(INDEX(Settings!$B$14:$B$28,MATCH($B413,Settings!$A$14:$A$28,0)),0)))</f>
        <v/>
      </c>
      <c r="L413" s="23" t="str">
        <f aca="false">IF(COUNTA($A413:$J413)=0,"",$G413*($K413+IFERROR(INDEX(Settings!$C$14:$C$28,MATCH($B413,Settings!$A$14:$A$28,0)),0)))</f>
        <v/>
      </c>
      <c r="M413" s="23" t="str">
        <f aca="false">IF(COUNTA($A413:$J413)=0,"",($G413+$H413*Settings!$B$10)*IFERROR(INDEX(Settings!$D$14:$D$28,MATCH($B413,Settings!$A$14:$A$28,0)),0))</f>
        <v/>
      </c>
      <c r="N413" s="23" t="str">
        <f aca="false">IF(COUNTA($A413:$J413)=0,"",$F413*IFERROR(INDEX(Settings!$E$14:$E$28,MATCH($B413,Settings!$A$14:$A$28,0)),0))</f>
        <v/>
      </c>
      <c r="O413" s="23" t="str">
        <f aca="false">IF(COUNTA($A413:$J413)=0,"",$D413*Settings!$B$5)</f>
        <v/>
      </c>
      <c r="P413" s="23" t="str">
        <f aca="false">IF(COUNTA($A413:$J413)=0,"",$G413*Settings!$B$6+$H413*Settings!$B$7)</f>
        <v/>
      </c>
      <c r="Q413" s="23" t="str">
        <f aca="false">IF(COUNTA($A413:$J413)=0,"",$L413*Settings!$B$8)</f>
        <v/>
      </c>
      <c r="R413" s="23" t="str">
        <f aca="false">IF(COUNTA($A413:$J413)=0,"",($P413+$Q413)*Settings!$B$9)</f>
        <v/>
      </c>
      <c r="S413" s="23" t="str">
        <f aca="false">IF(COUNTA($A413:$J413)=0,"",$C413+$J413+SUM($M413:$R413))</f>
        <v/>
      </c>
      <c r="T413" s="23" t="str">
        <f aca="false">IF(COUNTA($A413:$J413)=0,"",$L413-$S413)</f>
        <v/>
      </c>
      <c r="U413" s="24" t="str">
        <f aca="false">IF(COUNTA($A413:$J413)=0,"",IF($L413=0,0,$T413/$L413))</f>
        <v/>
      </c>
      <c r="V413" s="24" t="str">
        <f aca="false">IF(COUNTA($A413:$J413)=0,"",IF($D413=0,0,$E413/$D413))</f>
        <v/>
      </c>
      <c r="W413" s="24" t="str">
        <f aca="false">IF(COUNTA($A413:$J413)=0,"",IF($F413=0,0,$G413/$F413))</f>
        <v/>
      </c>
      <c r="X413" s="24" t="str">
        <f aca="false">IF(COUNTA($A413:$J413)=0,"",IF($F413=0,0,$H413/$F413))</f>
        <v/>
      </c>
      <c r="Y413" s="25" t="str">
        <f aca="false">IF(COUNTA($A413:$J413)=0,"",IF($C413=0,0,$L413/$C413))</f>
        <v/>
      </c>
      <c r="Z413" s="23" t="str">
        <f aca="false">IF(COUNTA($A413:$J413)=0,"",IF($G413=0,0,$C413/$G413))</f>
        <v/>
      </c>
      <c r="AA413" s="23" t="str">
        <f aca="false">IF(COUNTA($A413:$J413)=0,"",IF($G413=0,0,$T413/$G413))</f>
        <v/>
      </c>
      <c r="AB413" s="9" t="str">
        <f aca="false">IF(COUNTA($A413:$J413)=0,"",IF($B413="","Pick a product",IF($E413&gt;$D413,"Confirmed &gt; received",IF($F413&gt;$E413,"Dispatched &gt; confirmed",IF($G413+$H413&gt;$F413,"Delivered + returned &gt; dispatched","OK")))))</f>
        <v/>
      </c>
    </row>
    <row r="414" customFormat="false" ht="15" hidden="false" customHeight="false" outlineLevel="0" collapsed="false">
      <c r="A414" s="20"/>
      <c r="B414" s="14"/>
      <c r="C414" s="15"/>
      <c r="D414" s="21"/>
      <c r="E414" s="21"/>
      <c r="F414" s="21"/>
      <c r="G414" s="21"/>
      <c r="H414" s="21"/>
      <c r="I414" s="15"/>
      <c r="J414" s="15"/>
      <c r="K414" s="22" t="str">
        <f aca="false">IF(COUNTA($A414:$J414)=0,"",IF($I414&lt;&gt;"",$I414,IFERROR(INDEX(Settings!$B$14:$B$28,MATCH($B414,Settings!$A$14:$A$28,0)),0)))</f>
        <v/>
      </c>
      <c r="L414" s="23" t="str">
        <f aca="false">IF(COUNTA($A414:$J414)=0,"",$G414*($K414+IFERROR(INDEX(Settings!$C$14:$C$28,MATCH($B414,Settings!$A$14:$A$28,0)),0)))</f>
        <v/>
      </c>
      <c r="M414" s="23" t="str">
        <f aca="false">IF(COUNTA($A414:$J414)=0,"",($G414+$H414*Settings!$B$10)*IFERROR(INDEX(Settings!$D$14:$D$28,MATCH($B414,Settings!$A$14:$A$28,0)),0))</f>
        <v/>
      </c>
      <c r="N414" s="23" t="str">
        <f aca="false">IF(COUNTA($A414:$J414)=0,"",$F414*IFERROR(INDEX(Settings!$E$14:$E$28,MATCH($B414,Settings!$A$14:$A$28,0)),0))</f>
        <v/>
      </c>
      <c r="O414" s="23" t="str">
        <f aca="false">IF(COUNTA($A414:$J414)=0,"",$D414*Settings!$B$5)</f>
        <v/>
      </c>
      <c r="P414" s="23" t="str">
        <f aca="false">IF(COUNTA($A414:$J414)=0,"",$G414*Settings!$B$6+$H414*Settings!$B$7)</f>
        <v/>
      </c>
      <c r="Q414" s="23" t="str">
        <f aca="false">IF(COUNTA($A414:$J414)=0,"",$L414*Settings!$B$8)</f>
        <v/>
      </c>
      <c r="R414" s="23" t="str">
        <f aca="false">IF(COUNTA($A414:$J414)=0,"",($P414+$Q414)*Settings!$B$9)</f>
        <v/>
      </c>
      <c r="S414" s="23" t="str">
        <f aca="false">IF(COUNTA($A414:$J414)=0,"",$C414+$J414+SUM($M414:$R414))</f>
        <v/>
      </c>
      <c r="T414" s="23" t="str">
        <f aca="false">IF(COUNTA($A414:$J414)=0,"",$L414-$S414)</f>
        <v/>
      </c>
      <c r="U414" s="24" t="str">
        <f aca="false">IF(COUNTA($A414:$J414)=0,"",IF($L414=0,0,$T414/$L414))</f>
        <v/>
      </c>
      <c r="V414" s="24" t="str">
        <f aca="false">IF(COUNTA($A414:$J414)=0,"",IF($D414=0,0,$E414/$D414))</f>
        <v/>
      </c>
      <c r="W414" s="24" t="str">
        <f aca="false">IF(COUNTA($A414:$J414)=0,"",IF($F414=0,0,$G414/$F414))</f>
        <v/>
      </c>
      <c r="X414" s="24" t="str">
        <f aca="false">IF(COUNTA($A414:$J414)=0,"",IF($F414=0,0,$H414/$F414))</f>
        <v/>
      </c>
      <c r="Y414" s="25" t="str">
        <f aca="false">IF(COUNTA($A414:$J414)=0,"",IF($C414=0,0,$L414/$C414))</f>
        <v/>
      </c>
      <c r="Z414" s="23" t="str">
        <f aca="false">IF(COUNTA($A414:$J414)=0,"",IF($G414=0,0,$C414/$G414))</f>
        <v/>
      </c>
      <c r="AA414" s="23" t="str">
        <f aca="false">IF(COUNTA($A414:$J414)=0,"",IF($G414=0,0,$T414/$G414))</f>
        <v/>
      </c>
      <c r="AB414" s="9" t="str">
        <f aca="false">IF(COUNTA($A414:$J414)=0,"",IF($B414="","Pick a product",IF($E414&gt;$D414,"Confirmed &gt; received",IF($F414&gt;$E414,"Dispatched &gt; confirmed",IF($G414+$H414&gt;$F414,"Delivered + returned &gt; dispatched","OK")))))</f>
        <v/>
      </c>
    </row>
    <row r="415" customFormat="false" ht="15" hidden="false" customHeight="false" outlineLevel="0" collapsed="false">
      <c r="A415" s="20"/>
      <c r="B415" s="14"/>
      <c r="C415" s="15"/>
      <c r="D415" s="21"/>
      <c r="E415" s="21"/>
      <c r="F415" s="21"/>
      <c r="G415" s="21"/>
      <c r="H415" s="21"/>
      <c r="I415" s="15"/>
      <c r="J415" s="15"/>
      <c r="K415" s="22" t="str">
        <f aca="false">IF(COUNTA($A415:$J415)=0,"",IF($I415&lt;&gt;"",$I415,IFERROR(INDEX(Settings!$B$14:$B$28,MATCH($B415,Settings!$A$14:$A$28,0)),0)))</f>
        <v/>
      </c>
      <c r="L415" s="23" t="str">
        <f aca="false">IF(COUNTA($A415:$J415)=0,"",$G415*($K415+IFERROR(INDEX(Settings!$C$14:$C$28,MATCH($B415,Settings!$A$14:$A$28,0)),0)))</f>
        <v/>
      </c>
      <c r="M415" s="23" t="str">
        <f aca="false">IF(COUNTA($A415:$J415)=0,"",($G415+$H415*Settings!$B$10)*IFERROR(INDEX(Settings!$D$14:$D$28,MATCH($B415,Settings!$A$14:$A$28,0)),0))</f>
        <v/>
      </c>
      <c r="N415" s="23" t="str">
        <f aca="false">IF(COUNTA($A415:$J415)=0,"",$F415*IFERROR(INDEX(Settings!$E$14:$E$28,MATCH($B415,Settings!$A$14:$A$28,0)),0))</f>
        <v/>
      </c>
      <c r="O415" s="23" t="str">
        <f aca="false">IF(COUNTA($A415:$J415)=0,"",$D415*Settings!$B$5)</f>
        <v/>
      </c>
      <c r="P415" s="23" t="str">
        <f aca="false">IF(COUNTA($A415:$J415)=0,"",$G415*Settings!$B$6+$H415*Settings!$B$7)</f>
        <v/>
      </c>
      <c r="Q415" s="23" t="str">
        <f aca="false">IF(COUNTA($A415:$J415)=0,"",$L415*Settings!$B$8)</f>
        <v/>
      </c>
      <c r="R415" s="23" t="str">
        <f aca="false">IF(COUNTA($A415:$J415)=0,"",($P415+$Q415)*Settings!$B$9)</f>
        <v/>
      </c>
      <c r="S415" s="23" t="str">
        <f aca="false">IF(COUNTA($A415:$J415)=0,"",$C415+$J415+SUM($M415:$R415))</f>
        <v/>
      </c>
      <c r="T415" s="23" t="str">
        <f aca="false">IF(COUNTA($A415:$J415)=0,"",$L415-$S415)</f>
        <v/>
      </c>
      <c r="U415" s="24" t="str">
        <f aca="false">IF(COUNTA($A415:$J415)=0,"",IF($L415=0,0,$T415/$L415))</f>
        <v/>
      </c>
      <c r="V415" s="24" t="str">
        <f aca="false">IF(COUNTA($A415:$J415)=0,"",IF($D415=0,0,$E415/$D415))</f>
        <v/>
      </c>
      <c r="W415" s="24" t="str">
        <f aca="false">IF(COUNTA($A415:$J415)=0,"",IF($F415=0,0,$G415/$F415))</f>
        <v/>
      </c>
      <c r="X415" s="24" t="str">
        <f aca="false">IF(COUNTA($A415:$J415)=0,"",IF($F415=0,0,$H415/$F415))</f>
        <v/>
      </c>
      <c r="Y415" s="25" t="str">
        <f aca="false">IF(COUNTA($A415:$J415)=0,"",IF($C415=0,0,$L415/$C415))</f>
        <v/>
      </c>
      <c r="Z415" s="23" t="str">
        <f aca="false">IF(COUNTA($A415:$J415)=0,"",IF($G415=0,0,$C415/$G415))</f>
        <v/>
      </c>
      <c r="AA415" s="23" t="str">
        <f aca="false">IF(COUNTA($A415:$J415)=0,"",IF($G415=0,0,$T415/$G415))</f>
        <v/>
      </c>
      <c r="AB415" s="9" t="str">
        <f aca="false">IF(COUNTA($A415:$J415)=0,"",IF($B415="","Pick a product",IF($E415&gt;$D415,"Confirmed &gt; received",IF($F415&gt;$E415,"Dispatched &gt; confirmed",IF($G415+$H415&gt;$F415,"Delivered + returned &gt; dispatched","OK")))))</f>
        <v/>
      </c>
    </row>
    <row r="416" customFormat="false" ht="15" hidden="false" customHeight="false" outlineLevel="0" collapsed="false">
      <c r="A416" s="20"/>
      <c r="B416" s="14"/>
      <c r="C416" s="15"/>
      <c r="D416" s="21"/>
      <c r="E416" s="21"/>
      <c r="F416" s="21"/>
      <c r="G416" s="21"/>
      <c r="H416" s="21"/>
      <c r="I416" s="15"/>
      <c r="J416" s="15"/>
      <c r="K416" s="22" t="str">
        <f aca="false">IF(COUNTA($A416:$J416)=0,"",IF($I416&lt;&gt;"",$I416,IFERROR(INDEX(Settings!$B$14:$B$28,MATCH($B416,Settings!$A$14:$A$28,0)),0)))</f>
        <v/>
      </c>
      <c r="L416" s="23" t="str">
        <f aca="false">IF(COUNTA($A416:$J416)=0,"",$G416*($K416+IFERROR(INDEX(Settings!$C$14:$C$28,MATCH($B416,Settings!$A$14:$A$28,0)),0)))</f>
        <v/>
      </c>
      <c r="M416" s="23" t="str">
        <f aca="false">IF(COUNTA($A416:$J416)=0,"",($G416+$H416*Settings!$B$10)*IFERROR(INDEX(Settings!$D$14:$D$28,MATCH($B416,Settings!$A$14:$A$28,0)),0))</f>
        <v/>
      </c>
      <c r="N416" s="23" t="str">
        <f aca="false">IF(COUNTA($A416:$J416)=0,"",$F416*IFERROR(INDEX(Settings!$E$14:$E$28,MATCH($B416,Settings!$A$14:$A$28,0)),0))</f>
        <v/>
      </c>
      <c r="O416" s="23" t="str">
        <f aca="false">IF(COUNTA($A416:$J416)=0,"",$D416*Settings!$B$5)</f>
        <v/>
      </c>
      <c r="P416" s="23" t="str">
        <f aca="false">IF(COUNTA($A416:$J416)=0,"",$G416*Settings!$B$6+$H416*Settings!$B$7)</f>
        <v/>
      </c>
      <c r="Q416" s="23" t="str">
        <f aca="false">IF(COUNTA($A416:$J416)=0,"",$L416*Settings!$B$8)</f>
        <v/>
      </c>
      <c r="R416" s="23" t="str">
        <f aca="false">IF(COUNTA($A416:$J416)=0,"",($P416+$Q416)*Settings!$B$9)</f>
        <v/>
      </c>
      <c r="S416" s="23" t="str">
        <f aca="false">IF(COUNTA($A416:$J416)=0,"",$C416+$J416+SUM($M416:$R416))</f>
        <v/>
      </c>
      <c r="T416" s="23" t="str">
        <f aca="false">IF(COUNTA($A416:$J416)=0,"",$L416-$S416)</f>
        <v/>
      </c>
      <c r="U416" s="24" t="str">
        <f aca="false">IF(COUNTA($A416:$J416)=0,"",IF($L416=0,0,$T416/$L416))</f>
        <v/>
      </c>
      <c r="V416" s="24" t="str">
        <f aca="false">IF(COUNTA($A416:$J416)=0,"",IF($D416=0,0,$E416/$D416))</f>
        <v/>
      </c>
      <c r="W416" s="24" t="str">
        <f aca="false">IF(COUNTA($A416:$J416)=0,"",IF($F416=0,0,$G416/$F416))</f>
        <v/>
      </c>
      <c r="X416" s="24" t="str">
        <f aca="false">IF(COUNTA($A416:$J416)=0,"",IF($F416=0,0,$H416/$F416))</f>
        <v/>
      </c>
      <c r="Y416" s="25" t="str">
        <f aca="false">IF(COUNTA($A416:$J416)=0,"",IF($C416=0,0,$L416/$C416))</f>
        <v/>
      </c>
      <c r="Z416" s="23" t="str">
        <f aca="false">IF(COUNTA($A416:$J416)=0,"",IF($G416=0,0,$C416/$G416))</f>
        <v/>
      </c>
      <c r="AA416" s="23" t="str">
        <f aca="false">IF(COUNTA($A416:$J416)=0,"",IF($G416=0,0,$T416/$G416))</f>
        <v/>
      </c>
      <c r="AB416" s="9" t="str">
        <f aca="false">IF(COUNTA($A416:$J416)=0,"",IF($B416="","Pick a product",IF($E416&gt;$D416,"Confirmed &gt; received",IF($F416&gt;$E416,"Dispatched &gt; confirmed",IF($G416+$H416&gt;$F416,"Delivered + returned &gt; dispatched","OK")))))</f>
        <v/>
      </c>
    </row>
    <row r="417" customFormat="false" ht="15" hidden="false" customHeight="false" outlineLevel="0" collapsed="false">
      <c r="A417" s="20"/>
      <c r="B417" s="14"/>
      <c r="C417" s="15"/>
      <c r="D417" s="21"/>
      <c r="E417" s="21"/>
      <c r="F417" s="21"/>
      <c r="G417" s="21"/>
      <c r="H417" s="21"/>
      <c r="I417" s="15"/>
      <c r="J417" s="15"/>
      <c r="K417" s="22" t="str">
        <f aca="false">IF(COUNTA($A417:$J417)=0,"",IF($I417&lt;&gt;"",$I417,IFERROR(INDEX(Settings!$B$14:$B$28,MATCH($B417,Settings!$A$14:$A$28,0)),0)))</f>
        <v/>
      </c>
      <c r="L417" s="23" t="str">
        <f aca="false">IF(COUNTA($A417:$J417)=0,"",$G417*($K417+IFERROR(INDEX(Settings!$C$14:$C$28,MATCH($B417,Settings!$A$14:$A$28,0)),0)))</f>
        <v/>
      </c>
      <c r="M417" s="23" t="str">
        <f aca="false">IF(COUNTA($A417:$J417)=0,"",($G417+$H417*Settings!$B$10)*IFERROR(INDEX(Settings!$D$14:$D$28,MATCH($B417,Settings!$A$14:$A$28,0)),0))</f>
        <v/>
      </c>
      <c r="N417" s="23" t="str">
        <f aca="false">IF(COUNTA($A417:$J417)=0,"",$F417*IFERROR(INDEX(Settings!$E$14:$E$28,MATCH($B417,Settings!$A$14:$A$28,0)),0))</f>
        <v/>
      </c>
      <c r="O417" s="23" t="str">
        <f aca="false">IF(COUNTA($A417:$J417)=0,"",$D417*Settings!$B$5)</f>
        <v/>
      </c>
      <c r="P417" s="23" t="str">
        <f aca="false">IF(COUNTA($A417:$J417)=0,"",$G417*Settings!$B$6+$H417*Settings!$B$7)</f>
        <v/>
      </c>
      <c r="Q417" s="23" t="str">
        <f aca="false">IF(COUNTA($A417:$J417)=0,"",$L417*Settings!$B$8)</f>
        <v/>
      </c>
      <c r="R417" s="23" t="str">
        <f aca="false">IF(COUNTA($A417:$J417)=0,"",($P417+$Q417)*Settings!$B$9)</f>
        <v/>
      </c>
      <c r="S417" s="23" t="str">
        <f aca="false">IF(COUNTA($A417:$J417)=0,"",$C417+$J417+SUM($M417:$R417))</f>
        <v/>
      </c>
      <c r="T417" s="23" t="str">
        <f aca="false">IF(COUNTA($A417:$J417)=0,"",$L417-$S417)</f>
        <v/>
      </c>
      <c r="U417" s="24" t="str">
        <f aca="false">IF(COUNTA($A417:$J417)=0,"",IF($L417=0,0,$T417/$L417))</f>
        <v/>
      </c>
      <c r="V417" s="24" t="str">
        <f aca="false">IF(COUNTA($A417:$J417)=0,"",IF($D417=0,0,$E417/$D417))</f>
        <v/>
      </c>
      <c r="W417" s="24" t="str">
        <f aca="false">IF(COUNTA($A417:$J417)=0,"",IF($F417=0,0,$G417/$F417))</f>
        <v/>
      </c>
      <c r="X417" s="24" t="str">
        <f aca="false">IF(COUNTA($A417:$J417)=0,"",IF($F417=0,0,$H417/$F417))</f>
        <v/>
      </c>
      <c r="Y417" s="25" t="str">
        <f aca="false">IF(COUNTA($A417:$J417)=0,"",IF($C417=0,0,$L417/$C417))</f>
        <v/>
      </c>
      <c r="Z417" s="23" t="str">
        <f aca="false">IF(COUNTA($A417:$J417)=0,"",IF($G417=0,0,$C417/$G417))</f>
        <v/>
      </c>
      <c r="AA417" s="23" t="str">
        <f aca="false">IF(COUNTA($A417:$J417)=0,"",IF($G417=0,0,$T417/$G417))</f>
        <v/>
      </c>
      <c r="AB417" s="9" t="str">
        <f aca="false">IF(COUNTA($A417:$J417)=0,"",IF($B417="","Pick a product",IF($E417&gt;$D417,"Confirmed &gt; received",IF($F417&gt;$E417,"Dispatched &gt; confirmed",IF($G417+$H417&gt;$F417,"Delivered + returned &gt; dispatched","OK")))))</f>
        <v/>
      </c>
    </row>
    <row r="418" customFormat="false" ht="15" hidden="false" customHeight="false" outlineLevel="0" collapsed="false">
      <c r="A418" s="20"/>
      <c r="B418" s="14"/>
      <c r="C418" s="15"/>
      <c r="D418" s="21"/>
      <c r="E418" s="21"/>
      <c r="F418" s="21"/>
      <c r="G418" s="21"/>
      <c r="H418" s="21"/>
      <c r="I418" s="15"/>
      <c r="J418" s="15"/>
      <c r="K418" s="22" t="str">
        <f aca="false">IF(COUNTA($A418:$J418)=0,"",IF($I418&lt;&gt;"",$I418,IFERROR(INDEX(Settings!$B$14:$B$28,MATCH($B418,Settings!$A$14:$A$28,0)),0)))</f>
        <v/>
      </c>
      <c r="L418" s="23" t="str">
        <f aca="false">IF(COUNTA($A418:$J418)=0,"",$G418*($K418+IFERROR(INDEX(Settings!$C$14:$C$28,MATCH($B418,Settings!$A$14:$A$28,0)),0)))</f>
        <v/>
      </c>
      <c r="M418" s="23" t="str">
        <f aca="false">IF(COUNTA($A418:$J418)=0,"",($G418+$H418*Settings!$B$10)*IFERROR(INDEX(Settings!$D$14:$D$28,MATCH($B418,Settings!$A$14:$A$28,0)),0))</f>
        <v/>
      </c>
      <c r="N418" s="23" t="str">
        <f aca="false">IF(COUNTA($A418:$J418)=0,"",$F418*IFERROR(INDEX(Settings!$E$14:$E$28,MATCH($B418,Settings!$A$14:$A$28,0)),0))</f>
        <v/>
      </c>
      <c r="O418" s="23" t="str">
        <f aca="false">IF(COUNTA($A418:$J418)=0,"",$D418*Settings!$B$5)</f>
        <v/>
      </c>
      <c r="P418" s="23" t="str">
        <f aca="false">IF(COUNTA($A418:$J418)=0,"",$G418*Settings!$B$6+$H418*Settings!$B$7)</f>
        <v/>
      </c>
      <c r="Q418" s="23" t="str">
        <f aca="false">IF(COUNTA($A418:$J418)=0,"",$L418*Settings!$B$8)</f>
        <v/>
      </c>
      <c r="R418" s="23" t="str">
        <f aca="false">IF(COUNTA($A418:$J418)=0,"",($P418+$Q418)*Settings!$B$9)</f>
        <v/>
      </c>
      <c r="S418" s="23" t="str">
        <f aca="false">IF(COUNTA($A418:$J418)=0,"",$C418+$J418+SUM($M418:$R418))</f>
        <v/>
      </c>
      <c r="T418" s="23" t="str">
        <f aca="false">IF(COUNTA($A418:$J418)=0,"",$L418-$S418)</f>
        <v/>
      </c>
      <c r="U418" s="24" t="str">
        <f aca="false">IF(COUNTA($A418:$J418)=0,"",IF($L418=0,0,$T418/$L418))</f>
        <v/>
      </c>
      <c r="V418" s="24" t="str">
        <f aca="false">IF(COUNTA($A418:$J418)=0,"",IF($D418=0,0,$E418/$D418))</f>
        <v/>
      </c>
      <c r="W418" s="24" t="str">
        <f aca="false">IF(COUNTA($A418:$J418)=0,"",IF($F418=0,0,$G418/$F418))</f>
        <v/>
      </c>
      <c r="X418" s="24" t="str">
        <f aca="false">IF(COUNTA($A418:$J418)=0,"",IF($F418=0,0,$H418/$F418))</f>
        <v/>
      </c>
      <c r="Y418" s="25" t="str">
        <f aca="false">IF(COUNTA($A418:$J418)=0,"",IF($C418=0,0,$L418/$C418))</f>
        <v/>
      </c>
      <c r="Z418" s="23" t="str">
        <f aca="false">IF(COUNTA($A418:$J418)=0,"",IF($G418=0,0,$C418/$G418))</f>
        <v/>
      </c>
      <c r="AA418" s="23" t="str">
        <f aca="false">IF(COUNTA($A418:$J418)=0,"",IF($G418=0,0,$T418/$G418))</f>
        <v/>
      </c>
      <c r="AB418" s="9" t="str">
        <f aca="false">IF(COUNTA($A418:$J418)=0,"",IF($B418="","Pick a product",IF($E418&gt;$D418,"Confirmed &gt; received",IF($F418&gt;$E418,"Dispatched &gt; confirmed",IF($G418+$H418&gt;$F418,"Delivered + returned &gt; dispatched","OK")))))</f>
        <v/>
      </c>
    </row>
    <row r="419" customFormat="false" ht="15" hidden="false" customHeight="false" outlineLevel="0" collapsed="false">
      <c r="A419" s="20"/>
      <c r="B419" s="14"/>
      <c r="C419" s="15"/>
      <c r="D419" s="21"/>
      <c r="E419" s="21"/>
      <c r="F419" s="21"/>
      <c r="G419" s="21"/>
      <c r="H419" s="21"/>
      <c r="I419" s="15"/>
      <c r="J419" s="15"/>
      <c r="K419" s="22" t="str">
        <f aca="false">IF(COUNTA($A419:$J419)=0,"",IF($I419&lt;&gt;"",$I419,IFERROR(INDEX(Settings!$B$14:$B$28,MATCH($B419,Settings!$A$14:$A$28,0)),0)))</f>
        <v/>
      </c>
      <c r="L419" s="23" t="str">
        <f aca="false">IF(COUNTA($A419:$J419)=0,"",$G419*($K419+IFERROR(INDEX(Settings!$C$14:$C$28,MATCH($B419,Settings!$A$14:$A$28,0)),0)))</f>
        <v/>
      </c>
      <c r="M419" s="23" t="str">
        <f aca="false">IF(COUNTA($A419:$J419)=0,"",($G419+$H419*Settings!$B$10)*IFERROR(INDEX(Settings!$D$14:$D$28,MATCH($B419,Settings!$A$14:$A$28,0)),0))</f>
        <v/>
      </c>
      <c r="N419" s="23" t="str">
        <f aca="false">IF(COUNTA($A419:$J419)=0,"",$F419*IFERROR(INDEX(Settings!$E$14:$E$28,MATCH($B419,Settings!$A$14:$A$28,0)),0))</f>
        <v/>
      </c>
      <c r="O419" s="23" t="str">
        <f aca="false">IF(COUNTA($A419:$J419)=0,"",$D419*Settings!$B$5)</f>
        <v/>
      </c>
      <c r="P419" s="23" t="str">
        <f aca="false">IF(COUNTA($A419:$J419)=0,"",$G419*Settings!$B$6+$H419*Settings!$B$7)</f>
        <v/>
      </c>
      <c r="Q419" s="23" t="str">
        <f aca="false">IF(COUNTA($A419:$J419)=0,"",$L419*Settings!$B$8)</f>
        <v/>
      </c>
      <c r="R419" s="23" t="str">
        <f aca="false">IF(COUNTA($A419:$J419)=0,"",($P419+$Q419)*Settings!$B$9)</f>
        <v/>
      </c>
      <c r="S419" s="23" t="str">
        <f aca="false">IF(COUNTA($A419:$J419)=0,"",$C419+$J419+SUM($M419:$R419))</f>
        <v/>
      </c>
      <c r="T419" s="23" t="str">
        <f aca="false">IF(COUNTA($A419:$J419)=0,"",$L419-$S419)</f>
        <v/>
      </c>
      <c r="U419" s="24" t="str">
        <f aca="false">IF(COUNTA($A419:$J419)=0,"",IF($L419=0,0,$T419/$L419))</f>
        <v/>
      </c>
      <c r="V419" s="24" t="str">
        <f aca="false">IF(COUNTA($A419:$J419)=0,"",IF($D419=0,0,$E419/$D419))</f>
        <v/>
      </c>
      <c r="W419" s="24" t="str">
        <f aca="false">IF(COUNTA($A419:$J419)=0,"",IF($F419=0,0,$G419/$F419))</f>
        <v/>
      </c>
      <c r="X419" s="24" t="str">
        <f aca="false">IF(COUNTA($A419:$J419)=0,"",IF($F419=0,0,$H419/$F419))</f>
        <v/>
      </c>
      <c r="Y419" s="25" t="str">
        <f aca="false">IF(COUNTA($A419:$J419)=0,"",IF($C419=0,0,$L419/$C419))</f>
        <v/>
      </c>
      <c r="Z419" s="23" t="str">
        <f aca="false">IF(COUNTA($A419:$J419)=0,"",IF($G419=0,0,$C419/$G419))</f>
        <v/>
      </c>
      <c r="AA419" s="23" t="str">
        <f aca="false">IF(COUNTA($A419:$J419)=0,"",IF($G419=0,0,$T419/$G419))</f>
        <v/>
      </c>
      <c r="AB419" s="9" t="str">
        <f aca="false">IF(COUNTA($A419:$J419)=0,"",IF($B419="","Pick a product",IF($E419&gt;$D419,"Confirmed &gt; received",IF($F419&gt;$E419,"Dispatched &gt; confirmed",IF($G419+$H419&gt;$F419,"Delivered + returned &gt; dispatched","OK")))))</f>
        <v/>
      </c>
    </row>
    <row r="420" customFormat="false" ht="15" hidden="false" customHeight="false" outlineLevel="0" collapsed="false">
      <c r="A420" s="20"/>
      <c r="B420" s="14"/>
      <c r="C420" s="15"/>
      <c r="D420" s="21"/>
      <c r="E420" s="21"/>
      <c r="F420" s="21"/>
      <c r="G420" s="21"/>
      <c r="H420" s="21"/>
      <c r="I420" s="15"/>
      <c r="J420" s="15"/>
      <c r="K420" s="22" t="str">
        <f aca="false">IF(COUNTA($A420:$J420)=0,"",IF($I420&lt;&gt;"",$I420,IFERROR(INDEX(Settings!$B$14:$B$28,MATCH($B420,Settings!$A$14:$A$28,0)),0)))</f>
        <v/>
      </c>
      <c r="L420" s="23" t="str">
        <f aca="false">IF(COUNTA($A420:$J420)=0,"",$G420*($K420+IFERROR(INDEX(Settings!$C$14:$C$28,MATCH($B420,Settings!$A$14:$A$28,0)),0)))</f>
        <v/>
      </c>
      <c r="M420" s="23" t="str">
        <f aca="false">IF(COUNTA($A420:$J420)=0,"",($G420+$H420*Settings!$B$10)*IFERROR(INDEX(Settings!$D$14:$D$28,MATCH($B420,Settings!$A$14:$A$28,0)),0))</f>
        <v/>
      </c>
      <c r="N420" s="23" t="str">
        <f aca="false">IF(COUNTA($A420:$J420)=0,"",$F420*IFERROR(INDEX(Settings!$E$14:$E$28,MATCH($B420,Settings!$A$14:$A$28,0)),0))</f>
        <v/>
      </c>
      <c r="O420" s="23" t="str">
        <f aca="false">IF(COUNTA($A420:$J420)=0,"",$D420*Settings!$B$5)</f>
        <v/>
      </c>
      <c r="P420" s="23" t="str">
        <f aca="false">IF(COUNTA($A420:$J420)=0,"",$G420*Settings!$B$6+$H420*Settings!$B$7)</f>
        <v/>
      </c>
      <c r="Q420" s="23" t="str">
        <f aca="false">IF(COUNTA($A420:$J420)=0,"",$L420*Settings!$B$8)</f>
        <v/>
      </c>
      <c r="R420" s="23" t="str">
        <f aca="false">IF(COUNTA($A420:$J420)=0,"",($P420+$Q420)*Settings!$B$9)</f>
        <v/>
      </c>
      <c r="S420" s="23" t="str">
        <f aca="false">IF(COUNTA($A420:$J420)=0,"",$C420+$J420+SUM($M420:$R420))</f>
        <v/>
      </c>
      <c r="T420" s="23" t="str">
        <f aca="false">IF(COUNTA($A420:$J420)=0,"",$L420-$S420)</f>
        <v/>
      </c>
      <c r="U420" s="24" t="str">
        <f aca="false">IF(COUNTA($A420:$J420)=0,"",IF($L420=0,0,$T420/$L420))</f>
        <v/>
      </c>
      <c r="V420" s="24" t="str">
        <f aca="false">IF(COUNTA($A420:$J420)=0,"",IF($D420=0,0,$E420/$D420))</f>
        <v/>
      </c>
      <c r="W420" s="24" t="str">
        <f aca="false">IF(COUNTA($A420:$J420)=0,"",IF($F420=0,0,$G420/$F420))</f>
        <v/>
      </c>
      <c r="X420" s="24" t="str">
        <f aca="false">IF(COUNTA($A420:$J420)=0,"",IF($F420=0,0,$H420/$F420))</f>
        <v/>
      </c>
      <c r="Y420" s="25" t="str">
        <f aca="false">IF(COUNTA($A420:$J420)=0,"",IF($C420=0,0,$L420/$C420))</f>
        <v/>
      </c>
      <c r="Z420" s="23" t="str">
        <f aca="false">IF(COUNTA($A420:$J420)=0,"",IF($G420=0,0,$C420/$G420))</f>
        <v/>
      </c>
      <c r="AA420" s="23" t="str">
        <f aca="false">IF(COUNTA($A420:$J420)=0,"",IF($G420=0,0,$T420/$G420))</f>
        <v/>
      </c>
      <c r="AB420" s="9" t="str">
        <f aca="false">IF(COUNTA($A420:$J420)=0,"",IF($B420="","Pick a product",IF($E420&gt;$D420,"Confirmed &gt; received",IF($F420&gt;$E420,"Dispatched &gt; confirmed",IF($G420+$H420&gt;$F420,"Delivered + returned &gt; dispatched","OK")))))</f>
        <v/>
      </c>
    </row>
    <row r="421" customFormat="false" ht="15" hidden="false" customHeight="false" outlineLevel="0" collapsed="false">
      <c r="A421" s="20"/>
      <c r="B421" s="14"/>
      <c r="C421" s="15"/>
      <c r="D421" s="21"/>
      <c r="E421" s="21"/>
      <c r="F421" s="21"/>
      <c r="G421" s="21"/>
      <c r="H421" s="21"/>
      <c r="I421" s="15"/>
      <c r="J421" s="15"/>
      <c r="K421" s="22" t="str">
        <f aca="false">IF(COUNTA($A421:$J421)=0,"",IF($I421&lt;&gt;"",$I421,IFERROR(INDEX(Settings!$B$14:$B$28,MATCH($B421,Settings!$A$14:$A$28,0)),0)))</f>
        <v/>
      </c>
      <c r="L421" s="23" t="str">
        <f aca="false">IF(COUNTA($A421:$J421)=0,"",$G421*($K421+IFERROR(INDEX(Settings!$C$14:$C$28,MATCH($B421,Settings!$A$14:$A$28,0)),0)))</f>
        <v/>
      </c>
      <c r="M421" s="23" t="str">
        <f aca="false">IF(COUNTA($A421:$J421)=0,"",($G421+$H421*Settings!$B$10)*IFERROR(INDEX(Settings!$D$14:$D$28,MATCH($B421,Settings!$A$14:$A$28,0)),0))</f>
        <v/>
      </c>
      <c r="N421" s="23" t="str">
        <f aca="false">IF(COUNTA($A421:$J421)=0,"",$F421*IFERROR(INDEX(Settings!$E$14:$E$28,MATCH($B421,Settings!$A$14:$A$28,0)),0))</f>
        <v/>
      </c>
      <c r="O421" s="23" t="str">
        <f aca="false">IF(COUNTA($A421:$J421)=0,"",$D421*Settings!$B$5)</f>
        <v/>
      </c>
      <c r="P421" s="23" t="str">
        <f aca="false">IF(COUNTA($A421:$J421)=0,"",$G421*Settings!$B$6+$H421*Settings!$B$7)</f>
        <v/>
      </c>
      <c r="Q421" s="23" t="str">
        <f aca="false">IF(COUNTA($A421:$J421)=0,"",$L421*Settings!$B$8)</f>
        <v/>
      </c>
      <c r="R421" s="23" t="str">
        <f aca="false">IF(COUNTA($A421:$J421)=0,"",($P421+$Q421)*Settings!$B$9)</f>
        <v/>
      </c>
      <c r="S421" s="23" t="str">
        <f aca="false">IF(COUNTA($A421:$J421)=0,"",$C421+$J421+SUM($M421:$R421))</f>
        <v/>
      </c>
      <c r="T421" s="23" t="str">
        <f aca="false">IF(COUNTA($A421:$J421)=0,"",$L421-$S421)</f>
        <v/>
      </c>
      <c r="U421" s="24" t="str">
        <f aca="false">IF(COUNTA($A421:$J421)=0,"",IF($L421=0,0,$T421/$L421))</f>
        <v/>
      </c>
      <c r="V421" s="24" t="str">
        <f aca="false">IF(COUNTA($A421:$J421)=0,"",IF($D421=0,0,$E421/$D421))</f>
        <v/>
      </c>
      <c r="W421" s="24" t="str">
        <f aca="false">IF(COUNTA($A421:$J421)=0,"",IF($F421=0,0,$G421/$F421))</f>
        <v/>
      </c>
      <c r="X421" s="24" t="str">
        <f aca="false">IF(COUNTA($A421:$J421)=0,"",IF($F421=0,0,$H421/$F421))</f>
        <v/>
      </c>
      <c r="Y421" s="25" t="str">
        <f aca="false">IF(COUNTA($A421:$J421)=0,"",IF($C421=0,0,$L421/$C421))</f>
        <v/>
      </c>
      <c r="Z421" s="23" t="str">
        <f aca="false">IF(COUNTA($A421:$J421)=0,"",IF($G421=0,0,$C421/$G421))</f>
        <v/>
      </c>
      <c r="AA421" s="23" t="str">
        <f aca="false">IF(COUNTA($A421:$J421)=0,"",IF($G421=0,0,$T421/$G421))</f>
        <v/>
      </c>
      <c r="AB421" s="9" t="str">
        <f aca="false">IF(COUNTA($A421:$J421)=0,"",IF($B421="","Pick a product",IF($E421&gt;$D421,"Confirmed &gt; received",IF($F421&gt;$E421,"Dispatched &gt; confirmed",IF($G421+$H421&gt;$F421,"Delivered + returned &gt; dispatched","OK")))))</f>
        <v/>
      </c>
    </row>
    <row r="422" customFormat="false" ht="15" hidden="false" customHeight="false" outlineLevel="0" collapsed="false">
      <c r="A422" s="20"/>
      <c r="B422" s="14"/>
      <c r="C422" s="15"/>
      <c r="D422" s="21"/>
      <c r="E422" s="21"/>
      <c r="F422" s="21"/>
      <c r="G422" s="21"/>
      <c r="H422" s="21"/>
      <c r="I422" s="15"/>
      <c r="J422" s="15"/>
      <c r="K422" s="22" t="str">
        <f aca="false">IF(COUNTA($A422:$J422)=0,"",IF($I422&lt;&gt;"",$I422,IFERROR(INDEX(Settings!$B$14:$B$28,MATCH($B422,Settings!$A$14:$A$28,0)),0)))</f>
        <v/>
      </c>
      <c r="L422" s="23" t="str">
        <f aca="false">IF(COUNTA($A422:$J422)=0,"",$G422*($K422+IFERROR(INDEX(Settings!$C$14:$C$28,MATCH($B422,Settings!$A$14:$A$28,0)),0)))</f>
        <v/>
      </c>
      <c r="M422" s="23" t="str">
        <f aca="false">IF(COUNTA($A422:$J422)=0,"",($G422+$H422*Settings!$B$10)*IFERROR(INDEX(Settings!$D$14:$D$28,MATCH($B422,Settings!$A$14:$A$28,0)),0))</f>
        <v/>
      </c>
      <c r="N422" s="23" t="str">
        <f aca="false">IF(COUNTA($A422:$J422)=0,"",$F422*IFERROR(INDEX(Settings!$E$14:$E$28,MATCH($B422,Settings!$A$14:$A$28,0)),0))</f>
        <v/>
      </c>
      <c r="O422" s="23" t="str">
        <f aca="false">IF(COUNTA($A422:$J422)=0,"",$D422*Settings!$B$5)</f>
        <v/>
      </c>
      <c r="P422" s="23" t="str">
        <f aca="false">IF(COUNTA($A422:$J422)=0,"",$G422*Settings!$B$6+$H422*Settings!$B$7)</f>
        <v/>
      </c>
      <c r="Q422" s="23" t="str">
        <f aca="false">IF(COUNTA($A422:$J422)=0,"",$L422*Settings!$B$8)</f>
        <v/>
      </c>
      <c r="R422" s="23" t="str">
        <f aca="false">IF(COUNTA($A422:$J422)=0,"",($P422+$Q422)*Settings!$B$9)</f>
        <v/>
      </c>
      <c r="S422" s="23" t="str">
        <f aca="false">IF(COUNTA($A422:$J422)=0,"",$C422+$J422+SUM($M422:$R422))</f>
        <v/>
      </c>
      <c r="T422" s="23" t="str">
        <f aca="false">IF(COUNTA($A422:$J422)=0,"",$L422-$S422)</f>
        <v/>
      </c>
      <c r="U422" s="24" t="str">
        <f aca="false">IF(COUNTA($A422:$J422)=0,"",IF($L422=0,0,$T422/$L422))</f>
        <v/>
      </c>
      <c r="V422" s="24" t="str">
        <f aca="false">IF(COUNTA($A422:$J422)=0,"",IF($D422=0,0,$E422/$D422))</f>
        <v/>
      </c>
      <c r="W422" s="24" t="str">
        <f aca="false">IF(COUNTA($A422:$J422)=0,"",IF($F422=0,0,$G422/$F422))</f>
        <v/>
      </c>
      <c r="X422" s="24" t="str">
        <f aca="false">IF(COUNTA($A422:$J422)=0,"",IF($F422=0,0,$H422/$F422))</f>
        <v/>
      </c>
      <c r="Y422" s="25" t="str">
        <f aca="false">IF(COUNTA($A422:$J422)=0,"",IF($C422=0,0,$L422/$C422))</f>
        <v/>
      </c>
      <c r="Z422" s="23" t="str">
        <f aca="false">IF(COUNTA($A422:$J422)=0,"",IF($G422=0,0,$C422/$G422))</f>
        <v/>
      </c>
      <c r="AA422" s="23" t="str">
        <f aca="false">IF(COUNTA($A422:$J422)=0,"",IF($G422=0,0,$T422/$G422))</f>
        <v/>
      </c>
      <c r="AB422" s="9" t="str">
        <f aca="false">IF(COUNTA($A422:$J422)=0,"",IF($B422="","Pick a product",IF($E422&gt;$D422,"Confirmed &gt; received",IF($F422&gt;$E422,"Dispatched &gt; confirmed",IF($G422+$H422&gt;$F422,"Delivered + returned &gt; dispatched","OK")))))</f>
        <v/>
      </c>
    </row>
    <row r="423" customFormat="false" ht="15" hidden="false" customHeight="false" outlineLevel="0" collapsed="false">
      <c r="A423" s="20"/>
      <c r="B423" s="14"/>
      <c r="C423" s="15"/>
      <c r="D423" s="21"/>
      <c r="E423" s="21"/>
      <c r="F423" s="21"/>
      <c r="G423" s="21"/>
      <c r="H423" s="21"/>
      <c r="I423" s="15"/>
      <c r="J423" s="15"/>
      <c r="K423" s="22" t="str">
        <f aca="false">IF(COUNTA($A423:$J423)=0,"",IF($I423&lt;&gt;"",$I423,IFERROR(INDEX(Settings!$B$14:$B$28,MATCH($B423,Settings!$A$14:$A$28,0)),0)))</f>
        <v/>
      </c>
      <c r="L423" s="23" t="str">
        <f aca="false">IF(COUNTA($A423:$J423)=0,"",$G423*($K423+IFERROR(INDEX(Settings!$C$14:$C$28,MATCH($B423,Settings!$A$14:$A$28,0)),0)))</f>
        <v/>
      </c>
      <c r="M423" s="23" t="str">
        <f aca="false">IF(COUNTA($A423:$J423)=0,"",($G423+$H423*Settings!$B$10)*IFERROR(INDEX(Settings!$D$14:$D$28,MATCH($B423,Settings!$A$14:$A$28,0)),0))</f>
        <v/>
      </c>
      <c r="N423" s="23" t="str">
        <f aca="false">IF(COUNTA($A423:$J423)=0,"",$F423*IFERROR(INDEX(Settings!$E$14:$E$28,MATCH($B423,Settings!$A$14:$A$28,0)),0))</f>
        <v/>
      </c>
      <c r="O423" s="23" t="str">
        <f aca="false">IF(COUNTA($A423:$J423)=0,"",$D423*Settings!$B$5)</f>
        <v/>
      </c>
      <c r="P423" s="23" t="str">
        <f aca="false">IF(COUNTA($A423:$J423)=0,"",$G423*Settings!$B$6+$H423*Settings!$B$7)</f>
        <v/>
      </c>
      <c r="Q423" s="23" t="str">
        <f aca="false">IF(COUNTA($A423:$J423)=0,"",$L423*Settings!$B$8)</f>
        <v/>
      </c>
      <c r="R423" s="23" t="str">
        <f aca="false">IF(COUNTA($A423:$J423)=0,"",($P423+$Q423)*Settings!$B$9)</f>
        <v/>
      </c>
      <c r="S423" s="23" t="str">
        <f aca="false">IF(COUNTA($A423:$J423)=0,"",$C423+$J423+SUM($M423:$R423))</f>
        <v/>
      </c>
      <c r="T423" s="23" t="str">
        <f aca="false">IF(COUNTA($A423:$J423)=0,"",$L423-$S423)</f>
        <v/>
      </c>
      <c r="U423" s="24" t="str">
        <f aca="false">IF(COUNTA($A423:$J423)=0,"",IF($L423=0,0,$T423/$L423))</f>
        <v/>
      </c>
      <c r="V423" s="24" t="str">
        <f aca="false">IF(COUNTA($A423:$J423)=0,"",IF($D423=0,0,$E423/$D423))</f>
        <v/>
      </c>
      <c r="W423" s="24" t="str">
        <f aca="false">IF(COUNTA($A423:$J423)=0,"",IF($F423=0,0,$G423/$F423))</f>
        <v/>
      </c>
      <c r="X423" s="24" t="str">
        <f aca="false">IF(COUNTA($A423:$J423)=0,"",IF($F423=0,0,$H423/$F423))</f>
        <v/>
      </c>
      <c r="Y423" s="25" t="str">
        <f aca="false">IF(COUNTA($A423:$J423)=0,"",IF($C423=0,0,$L423/$C423))</f>
        <v/>
      </c>
      <c r="Z423" s="23" t="str">
        <f aca="false">IF(COUNTA($A423:$J423)=0,"",IF($G423=0,0,$C423/$G423))</f>
        <v/>
      </c>
      <c r="AA423" s="23" t="str">
        <f aca="false">IF(COUNTA($A423:$J423)=0,"",IF($G423=0,0,$T423/$G423))</f>
        <v/>
      </c>
      <c r="AB423" s="9" t="str">
        <f aca="false">IF(COUNTA($A423:$J423)=0,"",IF($B423="","Pick a product",IF($E423&gt;$D423,"Confirmed &gt; received",IF($F423&gt;$E423,"Dispatched &gt; confirmed",IF($G423+$H423&gt;$F423,"Delivered + returned &gt; dispatched","OK")))))</f>
        <v/>
      </c>
    </row>
    <row r="424" customFormat="false" ht="15" hidden="false" customHeight="false" outlineLevel="0" collapsed="false">
      <c r="A424" s="20"/>
      <c r="B424" s="14"/>
      <c r="C424" s="15"/>
      <c r="D424" s="21"/>
      <c r="E424" s="21"/>
      <c r="F424" s="21"/>
      <c r="G424" s="21"/>
      <c r="H424" s="21"/>
      <c r="I424" s="15"/>
      <c r="J424" s="15"/>
      <c r="K424" s="22" t="str">
        <f aca="false">IF(COUNTA($A424:$J424)=0,"",IF($I424&lt;&gt;"",$I424,IFERROR(INDEX(Settings!$B$14:$B$28,MATCH($B424,Settings!$A$14:$A$28,0)),0)))</f>
        <v/>
      </c>
      <c r="L424" s="23" t="str">
        <f aca="false">IF(COUNTA($A424:$J424)=0,"",$G424*($K424+IFERROR(INDEX(Settings!$C$14:$C$28,MATCH($B424,Settings!$A$14:$A$28,0)),0)))</f>
        <v/>
      </c>
      <c r="M424" s="23" t="str">
        <f aca="false">IF(COUNTA($A424:$J424)=0,"",($G424+$H424*Settings!$B$10)*IFERROR(INDEX(Settings!$D$14:$D$28,MATCH($B424,Settings!$A$14:$A$28,0)),0))</f>
        <v/>
      </c>
      <c r="N424" s="23" t="str">
        <f aca="false">IF(COUNTA($A424:$J424)=0,"",$F424*IFERROR(INDEX(Settings!$E$14:$E$28,MATCH($B424,Settings!$A$14:$A$28,0)),0))</f>
        <v/>
      </c>
      <c r="O424" s="23" t="str">
        <f aca="false">IF(COUNTA($A424:$J424)=0,"",$D424*Settings!$B$5)</f>
        <v/>
      </c>
      <c r="P424" s="23" t="str">
        <f aca="false">IF(COUNTA($A424:$J424)=0,"",$G424*Settings!$B$6+$H424*Settings!$B$7)</f>
        <v/>
      </c>
      <c r="Q424" s="23" t="str">
        <f aca="false">IF(COUNTA($A424:$J424)=0,"",$L424*Settings!$B$8)</f>
        <v/>
      </c>
      <c r="R424" s="23" t="str">
        <f aca="false">IF(COUNTA($A424:$J424)=0,"",($P424+$Q424)*Settings!$B$9)</f>
        <v/>
      </c>
      <c r="S424" s="23" t="str">
        <f aca="false">IF(COUNTA($A424:$J424)=0,"",$C424+$J424+SUM($M424:$R424))</f>
        <v/>
      </c>
      <c r="T424" s="23" t="str">
        <f aca="false">IF(COUNTA($A424:$J424)=0,"",$L424-$S424)</f>
        <v/>
      </c>
      <c r="U424" s="24" t="str">
        <f aca="false">IF(COUNTA($A424:$J424)=0,"",IF($L424=0,0,$T424/$L424))</f>
        <v/>
      </c>
      <c r="V424" s="24" t="str">
        <f aca="false">IF(COUNTA($A424:$J424)=0,"",IF($D424=0,0,$E424/$D424))</f>
        <v/>
      </c>
      <c r="W424" s="24" t="str">
        <f aca="false">IF(COUNTA($A424:$J424)=0,"",IF($F424=0,0,$G424/$F424))</f>
        <v/>
      </c>
      <c r="X424" s="24" t="str">
        <f aca="false">IF(COUNTA($A424:$J424)=0,"",IF($F424=0,0,$H424/$F424))</f>
        <v/>
      </c>
      <c r="Y424" s="25" t="str">
        <f aca="false">IF(COUNTA($A424:$J424)=0,"",IF($C424=0,0,$L424/$C424))</f>
        <v/>
      </c>
      <c r="Z424" s="23" t="str">
        <f aca="false">IF(COUNTA($A424:$J424)=0,"",IF($G424=0,0,$C424/$G424))</f>
        <v/>
      </c>
      <c r="AA424" s="23" t="str">
        <f aca="false">IF(COUNTA($A424:$J424)=0,"",IF($G424=0,0,$T424/$G424))</f>
        <v/>
      </c>
      <c r="AB424" s="9" t="str">
        <f aca="false">IF(COUNTA($A424:$J424)=0,"",IF($B424="","Pick a product",IF($E424&gt;$D424,"Confirmed &gt; received",IF($F424&gt;$E424,"Dispatched &gt; confirmed",IF($G424+$H424&gt;$F424,"Delivered + returned &gt; dispatched","OK")))))</f>
        <v/>
      </c>
    </row>
    <row r="425" customFormat="false" ht="15" hidden="false" customHeight="false" outlineLevel="0" collapsed="false">
      <c r="A425" s="20"/>
      <c r="B425" s="14"/>
      <c r="C425" s="15"/>
      <c r="D425" s="21"/>
      <c r="E425" s="21"/>
      <c r="F425" s="21"/>
      <c r="G425" s="21"/>
      <c r="H425" s="21"/>
      <c r="I425" s="15"/>
      <c r="J425" s="15"/>
      <c r="K425" s="22" t="str">
        <f aca="false">IF(COUNTA($A425:$J425)=0,"",IF($I425&lt;&gt;"",$I425,IFERROR(INDEX(Settings!$B$14:$B$28,MATCH($B425,Settings!$A$14:$A$28,0)),0)))</f>
        <v/>
      </c>
      <c r="L425" s="23" t="str">
        <f aca="false">IF(COUNTA($A425:$J425)=0,"",$G425*($K425+IFERROR(INDEX(Settings!$C$14:$C$28,MATCH($B425,Settings!$A$14:$A$28,0)),0)))</f>
        <v/>
      </c>
      <c r="M425" s="23" t="str">
        <f aca="false">IF(COUNTA($A425:$J425)=0,"",($G425+$H425*Settings!$B$10)*IFERROR(INDEX(Settings!$D$14:$D$28,MATCH($B425,Settings!$A$14:$A$28,0)),0))</f>
        <v/>
      </c>
      <c r="N425" s="23" t="str">
        <f aca="false">IF(COUNTA($A425:$J425)=0,"",$F425*IFERROR(INDEX(Settings!$E$14:$E$28,MATCH($B425,Settings!$A$14:$A$28,0)),0))</f>
        <v/>
      </c>
      <c r="O425" s="23" t="str">
        <f aca="false">IF(COUNTA($A425:$J425)=0,"",$D425*Settings!$B$5)</f>
        <v/>
      </c>
      <c r="P425" s="23" t="str">
        <f aca="false">IF(COUNTA($A425:$J425)=0,"",$G425*Settings!$B$6+$H425*Settings!$B$7)</f>
        <v/>
      </c>
      <c r="Q425" s="23" t="str">
        <f aca="false">IF(COUNTA($A425:$J425)=0,"",$L425*Settings!$B$8)</f>
        <v/>
      </c>
      <c r="R425" s="23" t="str">
        <f aca="false">IF(COUNTA($A425:$J425)=0,"",($P425+$Q425)*Settings!$B$9)</f>
        <v/>
      </c>
      <c r="S425" s="23" t="str">
        <f aca="false">IF(COUNTA($A425:$J425)=0,"",$C425+$J425+SUM($M425:$R425))</f>
        <v/>
      </c>
      <c r="T425" s="23" t="str">
        <f aca="false">IF(COUNTA($A425:$J425)=0,"",$L425-$S425)</f>
        <v/>
      </c>
      <c r="U425" s="24" t="str">
        <f aca="false">IF(COUNTA($A425:$J425)=0,"",IF($L425=0,0,$T425/$L425))</f>
        <v/>
      </c>
      <c r="V425" s="24" t="str">
        <f aca="false">IF(COUNTA($A425:$J425)=0,"",IF($D425=0,0,$E425/$D425))</f>
        <v/>
      </c>
      <c r="W425" s="24" t="str">
        <f aca="false">IF(COUNTA($A425:$J425)=0,"",IF($F425=0,0,$G425/$F425))</f>
        <v/>
      </c>
      <c r="X425" s="24" t="str">
        <f aca="false">IF(COUNTA($A425:$J425)=0,"",IF($F425=0,0,$H425/$F425))</f>
        <v/>
      </c>
      <c r="Y425" s="25" t="str">
        <f aca="false">IF(COUNTA($A425:$J425)=0,"",IF($C425=0,0,$L425/$C425))</f>
        <v/>
      </c>
      <c r="Z425" s="23" t="str">
        <f aca="false">IF(COUNTA($A425:$J425)=0,"",IF($G425=0,0,$C425/$G425))</f>
        <v/>
      </c>
      <c r="AA425" s="23" t="str">
        <f aca="false">IF(COUNTA($A425:$J425)=0,"",IF($G425=0,0,$T425/$G425))</f>
        <v/>
      </c>
      <c r="AB425" s="9" t="str">
        <f aca="false">IF(COUNTA($A425:$J425)=0,"",IF($B425="","Pick a product",IF($E425&gt;$D425,"Confirmed &gt; received",IF($F425&gt;$E425,"Dispatched &gt; confirmed",IF($G425+$H425&gt;$F425,"Delivered + returned &gt; dispatched","OK")))))</f>
        <v/>
      </c>
    </row>
    <row r="426" customFormat="false" ht="15" hidden="false" customHeight="false" outlineLevel="0" collapsed="false">
      <c r="A426" s="20"/>
      <c r="B426" s="14"/>
      <c r="C426" s="15"/>
      <c r="D426" s="21"/>
      <c r="E426" s="21"/>
      <c r="F426" s="21"/>
      <c r="G426" s="21"/>
      <c r="H426" s="21"/>
      <c r="I426" s="15"/>
      <c r="J426" s="15"/>
      <c r="K426" s="22" t="str">
        <f aca="false">IF(COUNTA($A426:$J426)=0,"",IF($I426&lt;&gt;"",$I426,IFERROR(INDEX(Settings!$B$14:$B$28,MATCH($B426,Settings!$A$14:$A$28,0)),0)))</f>
        <v/>
      </c>
      <c r="L426" s="23" t="str">
        <f aca="false">IF(COUNTA($A426:$J426)=0,"",$G426*($K426+IFERROR(INDEX(Settings!$C$14:$C$28,MATCH($B426,Settings!$A$14:$A$28,0)),0)))</f>
        <v/>
      </c>
      <c r="M426" s="23" t="str">
        <f aca="false">IF(COUNTA($A426:$J426)=0,"",($G426+$H426*Settings!$B$10)*IFERROR(INDEX(Settings!$D$14:$D$28,MATCH($B426,Settings!$A$14:$A$28,0)),0))</f>
        <v/>
      </c>
      <c r="N426" s="23" t="str">
        <f aca="false">IF(COUNTA($A426:$J426)=0,"",$F426*IFERROR(INDEX(Settings!$E$14:$E$28,MATCH($B426,Settings!$A$14:$A$28,0)),0))</f>
        <v/>
      </c>
      <c r="O426" s="23" t="str">
        <f aca="false">IF(COUNTA($A426:$J426)=0,"",$D426*Settings!$B$5)</f>
        <v/>
      </c>
      <c r="P426" s="23" t="str">
        <f aca="false">IF(COUNTA($A426:$J426)=0,"",$G426*Settings!$B$6+$H426*Settings!$B$7)</f>
        <v/>
      </c>
      <c r="Q426" s="23" t="str">
        <f aca="false">IF(COUNTA($A426:$J426)=0,"",$L426*Settings!$B$8)</f>
        <v/>
      </c>
      <c r="R426" s="23" t="str">
        <f aca="false">IF(COUNTA($A426:$J426)=0,"",($P426+$Q426)*Settings!$B$9)</f>
        <v/>
      </c>
      <c r="S426" s="23" t="str">
        <f aca="false">IF(COUNTA($A426:$J426)=0,"",$C426+$J426+SUM($M426:$R426))</f>
        <v/>
      </c>
      <c r="T426" s="23" t="str">
        <f aca="false">IF(COUNTA($A426:$J426)=0,"",$L426-$S426)</f>
        <v/>
      </c>
      <c r="U426" s="24" t="str">
        <f aca="false">IF(COUNTA($A426:$J426)=0,"",IF($L426=0,0,$T426/$L426))</f>
        <v/>
      </c>
      <c r="V426" s="24" t="str">
        <f aca="false">IF(COUNTA($A426:$J426)=0,"",IF($D426=0,0,$E426/$D426))</f>
        <v/>
      </c>
      <c r="W426" s="24" t="str">
        <f aca="false">IF(COUNTA($A426:$J426)=0,"",IF($F426=0,0,$G426/$F426))</f>
        <v/>
      </c>
      <c r="X426" s="24" t="str">
        <f aca="false">IF(COUNTA($A426:$J426)=0,"",IF($F426=0,0,$H426/$F426))</f>
        <v/>
      </c>
      <c r="Y426" s="25" t="str">
        <f aca="false">IF(COUNTA($A426:$J426)=0,"",IF($C426=0,0,$L426/$C426))</f>
        <v/>
      </c>
      <c r="Z426" s="23" t="str">
        <f aca="false">IF(COUNTA($A426:$J426)=0,"",IF($G426=0,0,$C426/$G426))</f>
        <v/>
      </c>
      <c r="AA426" s="23" t="str">
        <f aca="false">IF(COUNTA($A426:$J426)=0,"",IF($G426=0,0,$T426/$G426))</f>
        <v/>
      </c>
      <c r="AB426" s="9" t="str">
        <f aca="false">IF(COUNTA($A426:$J426)=0,"",IF($B426="","Pick a product",IF($E426&gt;$D426,"Confirmed &gt; received",IF($F426&gt;$E426,"Dispatched &gt; confirmed",IF($G426+$H426&gt;$F426,"Delivered + returned &gt; dispatched","OK")))))</f>
        <v/>
      </c>
    </row>
    <row r="427" customFormat="false" ht="15" hidden="false" customHeight="false" outlineLevel="0" collapsed="false">
      <c r="A427" s="20"/>
      <c r="B427" s="14"/>
      <c r="C427" s="15"/>
      <c r="D427" s="21"/>
      <c r="E427" s="21"/>
      <c r="F427" s="21"/>
      <c r="G427" s="21"/>
      <c r="H427" s="21"/>
      <c r="I427" s="15"/>
      <c r="J427" s="15"/>
      <c r="K427" s="22" t="str">
        <f aca="false">IF(COUNTA($A427:$J427)=0,"",IF($I427&lt;&gt;"",$I427,IFERROR(INDEX(Settings!$B$14:$B$28,MATCH($B427,Settings!$A$14:$A$28,0)),0)))</f>
        <v/>
      </c>
      <c r="L427" s="23" t="str">
        <f aca="false">IF(COUNTA($A427:$J427)=0,"",$G427*($K427+IFERROR(INDEX(Settings!$C$14:$C$28,MATCH($B427,Settings!$A$14:$A$28,0)),0)))</f>
        <v/>
      </c>
      <c r="M427" s="23" t="str">
        <f aca="false">IF(COUNTA($A427:$J427)=0,"",($G427+$H427*Settings!$B$10)*IFERROR(INDEX(Settings!$D$14:$D$28,MATCH($B427,Settings!$A$14:$A$28,0)),0))</f>
        <v/>
      </c>
      <c r="N427" s="23" t="str">
        <f aca="false">IF(COUNTA($A427:$J427)=0,"",$F427*IFERROR(INDEX(Settings!$E$14:$E$28,MATCH($B427,Settings!$A$14:$A$28,0)),0))</f>
        <v/>
      </c>
      <c r="O427" s="23" t="str">
        <f aca="false">IF(COUNTA($A427:$J427)=0,"",$D427*Settings!$B$5)</f>
        <v/>
      </c>
      <c r="P427" s="23" t="str">
        <f aca="false">IF(COUNTA($A427:$J427)=0,"",$G427*Settings!$B$6+$H427*Settings!$B$7)</f>
        <v/>
      </c>
      <c r="Q427" s="23" t="str">
        <f aca="false">IF(COUNTA($A427:$J427)=0,"",$L427*Settings!$B$8)</f>
        <v/>
      </c>
      <c r="R427" s="23" t="str">
        <f aca="false">IF(COUNTA($A427:$J427)=0,"",($P427+$Q427)*Settings!$B$9)</f>
        <v/>
      </c>
      <c r="S427" s="23" t="str">
        <f aca="false">IF(COUNTA($A427:$J427)=0,"",$C427+$J427+SUM($M427:$R427))</f>
        <v/>
      </c>
      <c r="T427" s="23" t="str">
        <f aca="false">IF(COUNTA($A427:$J427)=0,"",$L427-$S427)</f>
        <v/>
      </c>
      <c r="U427" s="24" t="str">
        <f aca="false">IF(COUNTA($A427:$J427)=0,"",IF($L427=0,0,$T427/$L427))</f>
        <v/>
      </c>
      <c r="V427" s="24" t="str">
        <f aca="false">IF(COUNTA($A427:$J427)=0,"",IF($D427=0,0,$E427/$D427))</f>
        <v/>
      </c>
      <c r="W427" s="24" t="str">
        <f aca="false">IF(COUNTA($A427:$J427)=0,"",IF($F427=0,0,$G427/$F427))</f>
        <v/>
      </c>
      <c r="X427" s="24" t="str">
        <f aca="false">IF(COUNTA($A427:$J427)=0,"",IF($F427=0,0,$H427/$F427))</f>
        <v/>
      </c>
      <c r="Y427" s="25" t="str">
        <f aca="false">IF(COUNTA($A427:$J427)=0,"",IF($C427=0,0,$L427/$C427))</f>
        <v/>
      </c>
      <c r="Z427" s="23" t="str">
        <f aca="false">IF(COUNTA($A427:$J427)=0,"",IF($G427=0,0,$C427/$G427))</f>
        <v/>
      </c>
      <c r="AA427" s="23" t="str">
        <f aca="false">IF(COUNTA($A427:$J427)=0,"",IF($G427=0,0,$T427/$G427))</f>
        <v/>
      </c>
      <c r="AB427" s="9" t="str">
        <f aca="false">IF(COUNTA($A427:$J427)=0,"",IF($B427="","Pick a product",IF($E427&gt;$D427,"Confirmed &gt; received",IF($F427&gt;$E427,"Dispatched &gt; confirmed",IF($G427+$H427&gt;$F427,"Delivered + returned &gt; dispatched","OK")))))</f>
        <v/>
      </c>
    </row>
    <row r="428" customFormat="false" ht="15" hidden="false" customHeight="false" outlineLevel="0" collapsed="false">
      <c r="A428" s="20"/>
      <c r="B428" s="14"/>
      <c r="C428" s="15"/>
      <c r="D428" s="21"/>
      <c r="E428" s="21"/>
      <c r="F428" s="21"/>
      <c r="G428" s="21"/>
      <c r="H428" s="21"/>
      <c r="I428" s="15"/>
      <c r="J428" s="15"/>
      <c r="K428" s="22" t="str">
        <f aca="false">IF(COUNTA($A428:$J428)=0,"",IF($I428&lt;&gt;"",$I428,IFERROR(INDEX(Settings!$B$14:$B$28,MATCH($B428,Settings!$A$14:$A$28,0)),0)))</f>
        <v/>
      </c>
      <c r="L428" s="23" t="str">
        <f aca="false">IF(COUNTA($A428:$J428)=0,"",$G428*($K428+IFERROR(INDEX(Settings!$C$14:$C$28,MATCH($B428,Settings!$A$14:$A$28,0)),0)))</f>
        <v/>
      </c>
      <c r="M428" s="23" t="str">
        <f aca="false">IF(COUNTA($A428:$J428)=0,"",($G428+$H428*Settings!$B$10)*IFERROR(INDEX(Settings!$D$14:$D$28,MATCH($B428,Settings!$A$14:$A$28,0)),0))</f>
        <v/>
      </c>
      <c r="N428" s="23" t="str">
        <f aca="false">IF(COUNTA($A428:$J428)=0,"",$F428*IFERROR(INDEX(Settings!$E$14:$E$28,MATCH($B428,Settings!$A$14:$A$28,0)),0))</f>
        <v/>
      </c>
      <c r="O428" s="23" t="str">
        <f aca="false">IF(COUNTA($A428:$J428)=0,"",$D428*Settings!$B$5)</f>
        <v/>
      </c>
      <c r="P428" s="23" t="str">
        <f aca="false">IF(COUNTA($A428:$J428)=0,"",$G428*Settings!$B$6+$H428*Settings!$B$7)</f>
        <v/>
      </c>
      <c r="Q428" s="23" t="str">
        <f aca="false">IF(COUNTA($A428:$J428)=0,"",$L428*Settings!$B$8)</f>
        <v/>
      </c>
      <c r="R428" s="23" t="str">
        <f aca="false">IF(COUNTA($A428:$J428)=0,"",($P428+$Q428)*Settings!$B$9)</f>
        <v/>
      </c>
      <c r="S428" s="23" t="str">
        <f aca="false">IF(COUNTA($A428:$J428)=0,"",$C428+$J428+SUM($M428:$R428))</f>
        <v/>
      </c>
      <c r="T428" s="23" t="str">
        <f aca="false">IF(COUNTA($A428:$J428)=0,"",$L428-$S428)</f>
        <v/>
      </c>
      <c r="U428" s="24" t="str">
        <f aca="false">IF(COUNTA($A428:$J428)=0,"",IF($L428=0,0,$T428/$L428))</f>
        <v/>
      </c>
      <c r="V428" s="24" t="str">
        <f aca="false">IF(COUNTA($A428:$J428)=0,"",IF($D428=0,0,$E428/$D428))</f>
        <v/>
      </c>
      <c r="W428" s="24" t="str">
        <f aca="false">IF(COUNTA($A428:$J428)=0,"",IF($F428=0,0,$G428/$F428))</f>
        <v/>
      </c>
      <c r="X428" s="24" t="str">
        <f aca="false">IF(COUNTA($A428:$J428)=0,"",IF($F428=0,0,$H428/$F428))</f>
        <v/>
      </c>
      <c r="Y428" s="25" t="str">
        <f aca="false">IF(COUNTA($A428:$J428)=0,"",IF($C428=0,0,$L428/$C428))</f>
        <v/>
      </c>
      <c r="Z428" s="23" t="str">
        <f aca="false">IF(COUNTA($A428:$J428)=0,"",IF($G428=0,0,$C428/$G428))</f>
        <v/>
      </c>
      <c r="AA428" s="23" t="str">
        <f aca="false">IF(COUNTA($A428:$J428)=0,"",IF($G428=0,0,$T428/$G428))</f>
        <v/>
      </c>
      <c r="AB428" s="9" t="str">
        <f aca="false">IF(COUNTA($A428:$J428)=0,"",IF($B428="","Pick a product",IF($E428&gt;$D428,"Confirmed &gt; received",IF($F428&gt;$E428,"Dispatched &gt; confirmed",IF($G428+$H428&gt;$F428,"Delivered + returned &gt; dispatched","OK")))))</f>
        <v/>
      </c>
    </row>
    <row r="429" customFormat="false" ht="15" hidden="false" customHeight="false" outlineLevel="0" collapsed="false">
      <c r="A429" s="20"/>
      <c r="B429" s="14"/>
      <c r="C429" s="15"/>
      <c r="D429" s="21"/>
      <c r="E429" s="21"/>
      <c r="F429" s="21"/>
      <c r="G429" s="21"/>
      <c r="H429" s="21"/>
      <c r="I429" s="15"/>
      <c r="J429" s="15"/>
      <c r="K429" s="22" t="str">
        <f aca="false">IF(COUNTA($A429:$J429)=0,"",IF($I429&lt;&gt;"",$I429,IFERROR(INDEX(Settings!$B$14:$B$28,MATCH($B429,Settings!$A$14:$A$28,0)),0)))</f>
        <v/>
      </c>
      <c r="L429" s="23" t="str">
        <f aca="false">IF(COUNTA($A429:$J429)=0,"",$G429*($K429+IFERROR(INDEX(Settings!$C$14:$C$28,MATCH($B429,Settings!$A$14:$A$28,0)),0)))</f>
        <v/>
      </c>
      <c r="M429" s="23" t="str">
        <f aca="false">IF(COUNTA($A429:$J429)=0,"",($G429+$H429*Settings!$B$10)*IFERROR(INDEX(Settings!$D$14:$D$28,MATCH($B429,Settings!$A$14:$A$28,0)),0))</f>
        <v/>
      </c>
      <c r="N429" s="23" t="str">
        <f aca="false">IF(COUNTA($A429:$J429)=0,"",$F429*IFERROR(INDEX(Settings!$E$14:$E$28,MATCH($B429,Settings!$A$14:$A$28,0)),0))</f>
        <v/>
      </c>
      <c r="O429" s="23" t="str">
        <f aca="false">IF(COUNTA($A429:$J429)=0,"",$D429*Settings!$B$5)</f>
        <v/>
      </c>
      <c r="P429" s="23" t="str">
        <f aca="false">IF(COUNTA($A429:$J429)=0,"",$G429*Settings!$B$6+$H429*Settings!$B$7)</f>
        <v/>
      </c>
      <c r="Q429" s="23" t="str">
        <f aca="false">IF(COUNTA($A429:$J429)=0,"",$L429*Settings!$B$8)</f>
        <v/>
      </c>
      <c r="R429" s="23" t="str">
        <f aca="false">IF(COUNTA($A429:$J429)=0,"",($P429+$Q429)*Settings!$B$9)</f>
        <v/>
      </c>
      <c r="S429" s="23" t="str">
        <f aca="false">IF(COUNTA($A429:$J429)=0,"",$C429+$J429+SUM($M429:$R429))</f>
        <v/>
      </c>
      <c r="T429" s="23" t="str">
        <f aca="false">IF(COUNTA($A429:$J429)=0,"",$L429-$S429)</f>
        <v/>
      </c>
      <c r="U429" s="24" t="str">
        <f aca="false">IF(COUNTA($A429:$J429)=0,"",IF($L429=0,0,$T429/$L429))</f>
        <v/>
      </c>
      <c r="V429" s="24" t="str">
        <f aca="false">IF(COUNTA($A429:$J429)=0,"",IF($D429=0,0,$E429/$D429))</f>
        <v/>
      </c>
      <c r="W429" s="24" t="str">
        <f aca="false">IF(COUNTA($A429:$J429)=0,"",IF($F429=0,0,$G429/$F429))</f>
        <v/>
      </c>
      <c r="X429" s="24" t="str">
        <f aca="false">IF(COUNTA($A429:$J429)=0,"",IF($F429=0,0,$H429/$F429))</f>
        <v/>
      </c>
      <c r="Y429" s="25" t="str">
        <f aca="false">IF(COUNTA($A429:$J429)=0,"",IF($C429=0,0,$L429/$C429))</f>
        <v/>
      </c>
      <c r="Z429" s="23" t="str">
        <f aca="false">IF(COUNTA($A429:$J429)=0,"",IF($G429=0,0,$C429/$G429))</f>
        <v/>
      </c>
      <c r="AA429" s="23" t="str">
        <f aca="false">IF(COUNTA($A429:$J429)=0,"",IF($G429=0,0,$T429/$G429))</f>
        <v/>
      </c>
      <c r="AB429" s="9" t="str">
        <f aca="false">IF(COUNTA($A429:$J429)=0,"",IF($B429="","Pick a product",IF($E429&gt;$D429,"Confirmed &gt; received",IF($F429&gt;$E429,"Dispatched &gt; confirmed",IF($G429+$H429&gt;$F429,"Delivered + returned &gt; dispatched","OK")))))</f>
        <v/>
      </c>
    </row>
    <row r="430" customFormat="false" ht="15" hidden="false" customHeight="false" outlineLevel="0" collapsed="false">
      <c r="A430" s="20"/>
      <c r="B430" s="14"/>
      <c r="C430" s="15"/>
      <c r="D430" s="21"/>
      <c r="E430" s="21"/>
      <c r="F430" s="21"/>
      <c r="G430" s="21"/>
      <c r="H430" s="21"/>
      <c r="I430" s="15"/>
      <c r="J430" s="15"/>
      <c r="K430" s="22" t="str">
        <f aca="false">IF(COUNTA($A430:$J430)=0,"",IF($I430&lt;&gt;"",$I430,IFERROR(INDEX(Settings!$B$14:$B$28,MATCH($B430,Settings!$A$14:$A$28,0)),0)))</f>
        <v/>
      </c>
      <c r="L430" s="23" t="str">
        <f aca="false">IF(COUNTA($A430:$J430)=0,"",$G430*($K430+IFERROR(INDEX(Settings!$C$14:$C$28,MATCH($B430,Settings!$A$14:$A$28,0)),0)))</f>
        <v/>
      </c>
      <c r="M430" s="23" t="str">
        <f aca="false">IF(COUNTA($A430:$J430)=0,"",($G430+$H430*Settings!$B$10)*IFERROR(INDEX(Settings!$D$14:$D$28,MATCH($B430,Settings!$A$14:$A$28,0)),0))</f>
        <v/>
      </c>
      <c r="N430" s="23" t="str">
        <f aca="false">IF(COUNTA($A430:$J430)=0,"",$F430*IFERROR(INDEX(Settings!$E$14:$E$28,MATCH($B430,Settings!$A$14:$A$28,0)),0))</f>
        <v/>
      </c>
      <c r="O430" s="23" t="str">
        <f aca="false">IF(COUNTA($A430:$J430)=0,"",$D430*Settings!$B$5)</f>
        <v/>
      </c>
      <c r="P430" s="23" t="str">
        <f aca="false">IF(COUNTA($A430:$J430)=0,"",$G430*Settings!$B$6+$H430*Settings!$B$7)</f>
        <v/>
      </c>
      <c r="Q430" s="23" t="str">
        <f aca="false">IF(COUNTA($A430:$J430)=0,"",$L430*Settings!$B$8)</f>
        <v/>
      </c>
      <c r="R430" s="23" t="str">
        <f aca="false">IF(COUNTA($A430:$J430)=0,"",($P430+$Q430)*Settings!$B$9)</f>
        <v/>
      </c>
      <c r="S430" s="23" t="str">
        <f aca="false">IF(COUNTA($A430:$J430)=0,"",$C430+$J430+SUM($M430:$R430))</f>
        <v/>
      </c>
      <c r="T430" s="23" t="str">
        <f aca="false">IF(COUNTA($A430:$J430)=0,"",$L430-$S430)</f>
        <v/>
      </c>
      <c r="U430" s="24" t="str">
        <f aca="false">IF(COUNTA($A430:$J430)=0,"",IF($L430=0,0,$T430/$L430))</f>
        <v/>
      </c>
      <c r="V430" s="24" t="str">
        <f aca="false">IF(COUNTA($A430:$J430)=0,"",IF($D430=0,0,$E430/$D430))</f>
        <v/>
      </c>
      <c r="W430" s="24" t="str">
        <f aca="false">IF(COUNTA($A430:$J430)=0,"",IF($F430=0,0,$G430/$F430))</f>
        <v/>
      </c>
      <c r="X430" s="24" t="str">
        <f aca="false">IF(COUNTA($A430:$J430)=0,"",IF($F430=0,0,$H430/$F430))</f>
        <v/>
      </c>
      <c r="Y430" s="25" t="str">
        <f aca="false">IF(COUNTA($A430:$J430)=0,"",IF($C430=0,0,$L430/$C430))</f>
        <v/>
      </c>
      <c r="Z430" s="23" t="str">
        <f aca="false">IF(COUNTA($A430:$J430)=0,"",IF($G430=0,0,$C430/$G430))</f>
        <v/>
      </c>
      <c r="AA430" s="23" t="str">
        <f aca="false">IF(COUNTA($A430:$J430)=0,"",IF($G430=0,0,$T430/$G430))</f>
        <v/>
      </c>
      <c r="AB430" s="9" t="str">
        <f aca="false">IF(COUNTA($A430:$J430)=0,"",IF($B430="","Pick a product",IF($E430&gt;$D430,"Confirmed &gt; received",IF($F430&gt;$E430,"Dispatched &gt; confirmed",IF($G430+$H430&gt;$F430,"Delivered + returned &gt; dispatched","OK")))))</f>
        <v/>
      </c>
    </row>
    <row r="431" customFormat="false" ht="15" hidden="false" customHeight="false" outlineLevel="0" collapsed="false">
      <c r="A431" s="20"/>
      <c r="B431" s="14"/>
      <c r="C431" s="15"/>
      <c r="D431" s="21"/>
      <c r="E431" s="21"/>
      <c r="F431" s="21"/>
      <c r="G431" s="21"/>
      <c r="H431" s="21"/>
      <c r="I431" s="15"/>
      <c r="J431" s="15"/>
      <c r="K431" s="22" t="str">
        <f aca="false">IF(COUNTA($A431:$J431)=0,"",IF($I431&lt;&gt;"",$I431,IFERROR(INDEX(Settings!$B$14:$B$28,MATCH($B431,Settings!$A$14:$A$28,0)),0)))</f>
        <v/>
      </c>
      <c r="L431" s="23" t="str">
        <f aca="false">IF(COUNTA($A431:$J431)=0,"",$G431*($K431+IFERROR(INDEX(Settings!$C$14:$C$28,MATCH($B431,Settings!$A$14:$A$28,0)),0)))</f>
        <v/>
      </c>
      <c r="M431" s="23" t="str">
        <f aca="false">IF(COUNTA($A431:$J431)=0,"",($G431+$H431*Settings!$B$10)*IFERROR(INDEX(Settings!$D$14:$D$28,MATCH($B431,Settings!$A$14:$A$28,0)),0))</f>
        <v/>
      </c>
      <c r="N431" s="23" t="str">
        <f aca="false">IF(COUNTA($A431:$J431)=0,"",$F431*IFERROR(INDEX(Settings!$E$14:$E$28,MATCH($B431,Settings!$A$14:$A$28,0)),0))</f>
        <v/>
      </c>
      <c r="O431" s="23" t="str">
        <f aca="false">IF(COUNTA($A431:$J431)=0,"",$D431*Settings!$B$5)</f>
        <v/>
      </c>
      <c r="P431" s="23" t="str">
        <f aca="false">IF(COUNTA($A431:$J431)=0,"",$G431*Settings!$B$6+$H431*Settings!$B$7)</f>
        <v/>
      </c>
      <c r="Q431" s="23" t="str">
        <f aca="false">IF(COUNTA($A431:$J431)=0,"",$L431*Settings!$B$8)</f>
        <v/>
      </c>
      <c r="R431" s="23" t="str">
        <f aca="false">IF(COUNTA($A431:$J431)=0,"",($P431+$Q431)*Settings!$B$9)</f>
        <v/>
      </c>
      <c r="S431" s="23" t="str">
        <f aca="false">IF(COUNTA($A431:$J431)=0,"",$C431+$J431+SUM($M431:$R431))</f>
        <v/>
      </c>
      <c r="T431" s="23" t="str">
        <f aca="false">IF(COUNTA($A431:$J431)=0,"",$L431-$S431)</f>
        <v/>
      </c>
      <c r="U431" s="24" t="str">
        <f aca="false">IF(COUNTA($A431:$J431)=0,"",IF($L431=0,0,$T431/$L431))</f>
        <v/>
      </c>
      <c r="V431" s="24" t="str">
        <f aca="false">IF(COUNTA($A431:$J431)=0,"",IF($D431=0,0,$E431/$D431))</f>
        <v/>
      </c>
      <c r="W431" s="24" t="str">
        <f aca="false">IF(COUNTA($A431:$J431)=0,"",IF($F431=0,0,$G431/$F431))</f>
        <v/>
      </c>
      <c r="X431" s="24" t="str">
        <f aca="false">IF(COUNTA($A431:$J431)=0,"",IF($F431=0,0,$H431/$F431))</f>
        <v/>
      </c>
      <c r="Y431" s="25" t="str">
        <f aca="false">IF(COUNTA($A431:$J431)=0,"",IF($C431=0,0,$L431/$C431))</f>
        <v/>
      </c>
      <c r="Z431" s="23" t="str">
        <f aca="false">IF(COUNTA($A431:$J431)=0,"",IF($G431=0,0,$C431/$G431))</f>
        <v/>
      </c>
      <c r="AA431" s="23" t="str">
        <f aca="false">IF(COUNTA($A431:$J431)=0,"",IF($G431=0,0,$T431/$G431))</f>
        <v/>
      </c>
      <c r="AB431" s="9" t="str">
        <f aca="false">IF(COUNTA($A431:$J431)=0,"",IF($B431="","Pick a product",IF($E431&gt;$D431,"Confirmed &gt; received",IF($F431&gt;$E431,"Dispatched &gt; confirmed",IF($G431+$H431&gt;$F431,"Delivered + returned &gt; dispatched","OK")))))</f>
        <v/>
      </c>
    </row>
    <row r="432" customFormat="false" ht="15" hidden="false" customHeight="false" outlineLevel="0" collapsed="false">
      <c r="A432" s="20"/>
      <c r="B432" s="14"/>
      <c r="C432" s="15"/>
      <c r="D432" s="21"/>
      <c r="E432" s="21"/>
      <c r="F432" s="21"/>
      <c r="G432" s="21"/>
      <c r="H432" s="21"/>
      <c r="I432" s="15"/>
      <c r="J432" s="15"/>
      <c r="K432" s="22" t="str">
        <f aca="false">IF(COUNTA($A432:$J432)=0,"",IF($I432&lt;&gt;"",$I432,IFERROR(INDEX(Settings!$B$14:$B$28,MATCH($B432,Settings!$A$14:$A$28,0)),0)))</f>
        <v/>
      </c>
      <c r="L432" s="23" t="str">
        <f aca="false">IF(COUNTA($A432:$J432)=0,"",$G432*($K432+IFERROR(INDEX(Settings!$C$14:$C$28,MATCH($B432,Settings!$A$14:$A$28,0)),0)))</f>
        <v/>
      </c>
      <c r="M432" s="23" t="str">
        <f aca="false">IF(COUNTA($A432:$J432)=0,"",($G432+$H432*Settings!$B$10)*IFERROR(INDEX(Settings!$D$14:$D$28,MATCH($B432,Settings!$A$14:$A$28,0)),0))</f>
        <v/>
      </c>
      <c r="N432" s="23" t="str">
        <f aca="false">IF(COUNTA($A432:$J432)=0,"",$F432*IFERROR(INDEX(Settings!$E$14:$E$28,MATCH($B432,Settings!$A$14:$A$28,0)),0))</f>
        <v/>
      </c>
      <c r="O432" s="23" t="str">
        <f aca="false">IF(COUNTA($A432:$J432)=0,"",$D432*Settings!$B$5)</f>
        <v/>
      </c>
      <c r="P432" s="23" t="str">
        <f aca="false">IF(COUNTA($A432:$J432)=0,"",$G432*Settings!$B$6+$H432*Settings!$B$7)</f>
        <v/>
      </c>
      <c r="Q432" s="23" t="str">
        <f aca="false">IF(COUNTA($A432:$J432)=0,"",$L432*Settings!$B$8)</f>
        <v/>
      </c>
      <c r="R432" s="23" t="str">
        <f aca="false">IF(COUNTA($A432:$J432)=0,"",($P432+$Q432)*Settings!$B$9)</f>
        <v/>
      </c>
      <c r="S432" s="23" t="str">
        <f aca="false">IF(COUNTA($A432:$J432)=0,"",$C432+$J432+SUM($M432:$R432))</f>
        <v/>
      </c>
      <c r="T432" s="23" t="str">
        <f aca="false">IF(COUNTA($A432:$J432)=0,"",$L432-$S432)</f>
        <v/>
      </c>
      <c r="U432" s="24" t="str">
        <f aca="false">IF(COUNTA($A432:$J432)=0,"",IF($L432=0,0,$T432/$L432))</f>
        <v/>
      </c>
      <c r="V432" s="24" t="str">
        <f aca="false">IF(COUNTA($A432:$J432)=0,"",IF($D432=0,0,$E432/$D432))</f>
        <v/>
      </c>
      <c r="W432" s="24" t="str">
        <f aca="false">IF(COUNTA($A432:$J432)=0,"",IF($F432=0,0,$G432/$F432))</f>
        <v/>
      </c>
      <c r="X432" s="24" t="str">
        <f aca="false">IF(COUNTA($A432:$J432)=0,"",IF($F432=0,0,$H432/$F432))</f>
        <v/>
      </c>
      <c r="Y432" s="25" t="str">
        <f aca="false">IF(COUNTA($A432:$J432)=0,"",IF($C432=0,0,$L432/$C432))</f>
        <v/>
      </c>
      <c r="Z432" s="23" t="str">
        <f aca="false">IF(COUNTA($A432:$J432)=0,"",IF($G432=0,0,$C432/$G432))</f>
        <v/>
      </c>
      <c r="AA432" s="23" t="str">
        <f aca="false">IF(COUNTA($A432:$J432)=0,"",IF($G432=0,0,$T432/$G432))</f>
        <v/>
      </c>
      <c r="AB432" s="9" t="str">
        <f aca="false">IF(COUNTA($A432:$J432)=0,"",IF($B432="","Pick a product",IF($E432&gt;$D432,"Confirmed &gt; received",IF($F432&gt;$E432,"Dispatched &gt; confirmed",IF($G432+$H432&gt;$F432,"Delivered + returned &gt; dispatched","OK")))))</f>
        <v/>
      </c>
    </row>
    <row r="433" customFormat="false" ht="15" hidden="false" customHeight="false" outlineLevel="0" collapsed="false">
      <c r="A433" s="20"/>
      <c r="B433" s="14"/>
      <c r="C433" s="15"/>
      <c r="D433" s="21"/>
      <c r="E433" s="21"/>
      <c r="F433" s="21"/>
      <c r="G433" s="21"/>
      <c r="H433" s="21"/>
      <c r="I433" s="15"/>
      <c r="J433" s="15"/>
      <c r="K433" s="22" t="str">
        <f aca="false">IF(COUNTA($A433:$J433)=0,"",IF($I433&lt;&gt;"",$I433,IFERROR(INDEX(Settings!$B$14:$B$28,MATCH($B433,Settings!$A$14:$A$28,0)),0)))</f>
        <v/>
      </c>
      <c r="L433" s="23" t="str">
        <f aca="false">IF(COUNTA($A433:$J433)=0,"",$G433*($K433+IFERROR(INDEX(Settings!$C$14:$C$28,MATCH($B433,Settings!$A$14:$A$28,0)),0)))</f>
        <v/>
      </c>
      <c r="M433" s="23" t="str">
        <f aca="false">IF(COUNTA($A433:$J433)=0,"",($G433+$H433*Settings!$B$10)*IFERROR(INDEX(Settings!$D$14:$D$28,MATCH($B433,Settings!$A$14:$A$28,0)),0))</f>
        <v/>
      </c>
      <c r="N433" s="23" t="str">
        <f aca="false">IF(COUNTA($A433:$J433)=0,"",$F433*IFERROR(INDEX(Settings!$E$14:$E$28,MATCH($B433,Settings!$A$14:$A$28,0)),0))</f>
        <v/>
      </c>
      <c r="O433" s="23" t="str">
        <f aca="false">IF(COUNTA($A433:$J433)=0,"",$D433*Settings!$B$5)</f>
        <v/>
      </c>
      <c r="P433" s="23" t="str">
        <f aca="false">IF(COUNTA($A433:$J433)=0,"",$G433*Settings!$B$6+$H433*Settings!$B$7)</f>
        <v/>
      </c>
      <c r="Q433" s="23" t="str">
        <f aca="false">IF(COUNTA($A433:$J433)=0,"",$L433*Settings!$B$8)</f>
        <v/>
      </c>
      <c r="R433" s="23" t="str">
        <f aca="false">IF(COUNTA($A433:$J433)=0,"",($P433+$Q433)*Settings!$B$9)</f>
        <v/>
      </c>
      <c r="S433" s="23" t="str">
        <f aca="false">IF(COUNTA($A433:$J433)=0,"",$C433+$J433+SUM($M433:$R433))</f>
        <v/>
      </c>
      <c r="T433" s="23" t="str">
        <f aca="false">IF(COUNTA($A433:$J433)=0,"",$L433-$S433)</f>
        <v/>
      </c>
      <c r="U433" s="24" t="str">
        <f aca="false">IF(COUNTA($A433:$J433)=0,"",IF($L433=0,0,$T433/$L433))</f>
        <v/>
      </c>
      <c r="V433" s="24" t="str">
        <f aca="false">IF(COUNTA($A433:$J433)=0,"",IF($D433=0,0,$E433/$D433))</f>
        <v/>
      </c>
      <c r="W433" s="24" t="str">
        <f aca="false">IF(COUNTA($A433:$J433)=0,"",IF($F433=0,0,$G433/$F433))</f>
        <v/>
      </c>
      <c r="X433" s="24" t="str">
        <f aca="false">IF(COUNTA($A433:$J433)=0,"",IF($F433=0,0,$H433/$F433))</f>
        <v/>
      </c>
      <c r="Y433" s="25" t="str">
        <f aca="false">IF(COUNTA($A433:$J433)=0,"",IF($C433=0,0,$L433/$C433))</f>
        <v/>
      </c>
      <c r="Z433" s="23" t="str">
        <f aca="false">IF(COUNTA($A433:$J433)=0,"",IF($G433=0,0,$C433/$G433))</f>
        <v/>
      </c>
      <c r="AA433" s="23" t="str">
        <f aca="false">IF(COUNTA($A433:$J433)=0,"",IF($G433=0,0,$T433/$G433))</f>
        <v/>
      </c>
      <c r="AB433" s="9" t="str">
        <f aca="false">IF(COUNTA($A433:$J433)=0,"",IF($B433="","Pick a product",IF($E433&gt;$D433,"Confirmed &gt; received",IF($F433&gt;$E433,"Dispatched &gt; confirmed",IF($G433+$H433&gt;$F433,"Delivered + returned &gt; dispatched","OK")))))</f>
        <v/>
      </c>
    </row>
    <row r="434" customFormat="false" ht="15" hidden="false" customHeight="false" outlineLevel="0" collapsed="false">
      <c r="A434" s="20"/>
      <c r="B434" s="14"/>
      <c r="C434" s="15"/>
      <c r="D434" s="21"/>
      <c r="E434" s="21"/>
      <c r="F434" s="21"/>
      <c r="G434" s="21"/>
      <c r="H434" s="21"/>
      <c r="I434" s="15"/>
      <c r="J434" s="15"/>
      <c r="K434" s="22" t="str">
        <f aca="false">IF(COUNTA($A434:$J434)=0,"",IF($I434&lt;&gt;"",$I434,IFERROR(INDEX(Settings!$B$14:$B$28,MATCH($B434,Settings!$A$14:$A$28,0)),0)))</f>
        <v/>
      </c>
      <c r="L434" s="23" t="str">
        <f aca="false">IF(COUNTA($A434:$J434)=0,"",$G434*($K434+IFERROR(INDEX(Settings!$C$14:$C$28,MATCH($B434,Settings!$A$14:$A$28,0)),0)))</f>
        <v/>
      </c>
      <c r="M434" s="23" t="str">
        <f aca="false">IF(COUNTA($A434:$J434)=0,"",($G434+$H434*Settings!$B$10)*IFERROR(INDEX(Settings!$D$14:$D$28,MATCH($B434,Settings!$A$14:$A$28,0)),0))</f>
        <v/>
      </c>
      <c r="N434" s="23" t="str">
        <f aca="false">IF(COUNTA($A434:$J434)=0,"",$F434*IFERROR(INDEX(Settings!$E$14:$E$28,MATCH($B434,Settings!$A$14:$A$28,0)),0))</f>
        <v/>
      </c>
      <c r="O434" s="23" t="str">
        <f aca="false">IF(COUNTA($A434:$J434)=0,"",$D434*Settings!$B$5)</f>
        <v/>
      </c>
      <c r="P434" s="23" t="str">
        <f aca="false">IF(COUNTA($A434:$J434)=0,"",$G434*Settings!$B$6+$H434*Settings!$B$7)</f>
        <v/>
      </c>
      <c r="Q434" s="23" t="str">
        <f aca="false">IF(COUNTA($A434:$J434)=0,"",$L434*Settings!$B$8)</f>
        <v/>
      </c>
      <c r="R434" s="23" t="str">
        <f aca="false">IF(COUNTA($A434:$J434)=0,"",($P434+$Q434)*Settings!$B$9)</f>
        <v/>
      </c>
      <c r="S434" s="23" t="str">
        <f aca="false">IF(COUNTA($A434:$J434)=0,"",$C434+$J434+SUM($M434:$R434))</f>
        <v/>
      </c>
      <c r="T434" s="23" t="str">
        <f aca="false">IF(COUNTA($A434:$J434)=0,"",$L434-$S434)</f>
        <v/>
      </c>
      <c r="U434" s="24" t="str">
        <f aca="false">IF(COUNTA($A434:$J434)=0,"",IF($L434=0,0,$T434/$L434))</f>
        <v/>
      </c>
      <c r="V434" s="24" t="str">
        <f aca="false">IF(COUNTA($A434:$J434)=0,"",IF($D434=0,0,$E434/$D434))</f>
        <v/>
      </c>
      <c r="W434" s="24" t="str">
        <f aca="false">IF(COUNTA($A434:$J434)=0,"",IF($F434=0,0,$G434/$F434))</f>
        <v/>
      </c>
      <c r="X434" s="24" t="str">
        <f aca="false">IF(COUNTA($A434:$J434)=0,"",IF($F434=0,0,$H434/$F434))</f>
        <v/>
      </c>
      <c r="Y434" s="25" t="str">
        <f aca="false">IF(COUNTA($A434:$J434)=0,"",IF($C434=0,0,$L434/$C434))</f>
        <v/>
      </c>
      <c r="Z434" s="23" t="str">
        <f aca="false">IF(COUNTA($A434:$J434)=0,"",IF($G434=0,0,$C434/$G434))</f>
        <v/>
      </c>
      <c r="AA434" s="23" t="str">
        <f aca="false">IF(COUNTA($A434:$J434)=0,"",IF($G434=0,0,$T434/$G434))</f>
        <v/>
      </c>
      <c r="AB434" s="9" t="str">
        <f aca="false">IF(COUNTA($A434:$J434)=0,"",IF($B434="","Pick a product",IF($E434&gt;$D434,"Confirmed &gt; received",IF($F434&gt;$E434,"Dispatched &gt; confirmed",IF($G434+$H434&gt;$F434,"Delivered + returned &gt; dispatched","OK")))))</f>
        <v/>
      </c>
    </row>
    <row r="435" customFormat="false" ht="15" hidden="false" customHeight="false" outlineLevel="0" collapsed="false">
      <c r="A435" s="20"/>
      <c r="B435" s="14"/>
      <c r="C435" s="15"/>
      <c r="D435" s="21"/>
      <c r="E435" s="21"/>
      <c r="F435" s="21"/>
      <c r="G435" s="21"/>
      <c r="H435" s="21"/>
      <c r="I435" s="15"/>
      <c r="J435" s="15"/>
      <c r="K435" s="22" t="str">
        <f aca="false">IF(COUNTA($A435:$J435)=0,"",IF($I435&lt;&gt;"",$I435,IFERROR(INDEX(Settings!$B$14:$B$28,MATCH($B435,Settings!$A$14:$A$28,0)),0)))</f>
        <v/>
      </c>
      <c r="L435" s="23" t="str">
        <f aca="false">IF(COUNTA($A435:$J435)=0,"",$G435*($K435+IFERROR(INDEX(Settings!$C$14:$C$28,MATCH($B435,Settings!$A$14:$A$28,0)),0)))</f>
        <v/>
      </c>
      <c r="M435" s="23" t="str">
        <f aca="false">IF(COUNTA($A435:$J435)=0,"",($G435+$H435*Settings!$B$10)*IFERROR(INDEX(Settings!$D$14:$D$28,MATCH($B435,Settings!$A$14:$A$28,0)),0))</f>
        <v/>
      </c>
      <c r="N435" s="23" t="str">
        <f aca="false">IF(COUNTA($A435:$J435)=0,"",$F435*IFERROR(INDEX(Settings!$E$14:$E$28,MATCH($B435,Settings!$A$14:$A$28,0)),0))</f>
        <v/>
      </c>
      <c r="O435" s="23" t="str">
        <f aca="false">IF(COUNTA($A435:$J435)=0,"",$D435*Settings!$B$5)</f>
        <v/>
      </c>
      <c r="P435" s="23" t="str">
        <f aca="false">IF(COUNTA($A435:$J435)=0,"",$G435*Settings!$B$6+$H435*Settings!$B$7)</f>
        <v/>
      </c>
      <c r="Q435" s="23" t="str">
        <f aca="false">IF(COUNTA($A435:$J435)=0,"",$L435*Settings!$B$8)</f>
        <v/>
      </c>
      <c r="R435" s="23" t="str">
        <f aca="false">IF(COUNTA($A435:$J435)=0,"",($P435+$Q435)*Settings!$B$9)</f>
        <v/>
      </c>
      <c r="S435" s="23" t="str">
        <f aca="false">IF(COUNTA($A435:$J435)=0,"",$C435+$J435+SUM($M435:$R435))</f>
        <v/>
      </c>
      <c r="T435" s="23" t="str">
        <f aca="false">IF(COUNTA($A435:$J435)=0,"",$L435-$S435)</f>
        <v/>
      </c>
      <c r="U435" s="24" t="str">
        <f aca="false">IF(COUNTA($A435:$J435)=0,"",IF($L435=0,0,$T435/$L435))</f>
        <v/>
      </c>
      <c r="V435" s="24" t="str">
        <f aca="false">IF(COUNTA($A435:$J435)=0,"",IF($D435=0,0,$E435/$D435))</f>
        <v/>
      </c>
      <c r="W435" s="24" t="str">
        <f aca="false">IF(COUNTA($A435:$J435)=0,"",IF($F435=0,0,$G435/$F435))</f>
        <v/>
      </c>
      <c r="X435" s="24" t="str">
        <f aca="false">IF(COUNTA($A435:$J435)=0,"",IF($F435=0,0,$H435/$F435))</f>
        <v/>
      </c>
      <c r="Y435" s="25" t="str">
        <f aca="false">IF(COUNTA($A435:$J435)=0,"",IF($C435=0,0,$L435/$C435))</f>
        <v/>
      </c>
      <c r="Z435" s="23" t="str">
        <f aca="false">IF(COUNTA($A435:$J435)=0,"",IF($G435=0,0,$C435/$G435))</f>
        <v/>
      </c>
      <c r="AA435" s="23" t="str">
        <f aca="false">IF(COUNTA($A435:$J435)=0,"",IF($G435=0,0,$T435/$G435))</f>
        <v/>
      </c>
      <c r="AB435" s="9" t="str">
        <f aca="false">IF(COUNTA($A435:$J435)=0,"",IF($B435="","Pick a product",IF($E435&gt;$D435,"Confirmed &gt; received",IF($F435&gt;$E435,"Dispatched &gt; confirmed",IF($G435+$H435&gt;$F435,"Delivered + returned &gt; dispatched","OK")))))</f>
        <v/>
      </c>
    </row>
    <row r="436" customFormat="false" ht="15" hidden="false" customHeight="false" outlineLevel="0" collapsed="false">
      <c r="A436" s="20"/>
      <c r="B436" s="14"/>
      <c r="C436" s="15"/>
      <c r="D436" s="21"/>
      <c r="E436" s="21"/>
      <c r="F436" s="21"/>
      <c r="G436" s="21"/>
      <c r="H436" s="21"/>
      <c r="I436" s="15"/>
      <c r="J436" s="15"/>
      <c r="K436" s="22" t="str">
        <f aca="false">IF(COUNTA($A436:$J436)=0,"",IF($I436&lt;&gt;"",$I436,IFERROR(INDEX(Settings!$B$14:$B$28,MATCH($B436,Settings!$A$14:$A$28,0)),0)))</f>
        <v/>
      </c>
      <c r="L436" s="23" t="str">
        <f aca="false">IF(COUNTA($A436:$J436)=0,"",$G436*($K436+IFERROR(INDEX(Settings!$C$14:$C$28,MATCH($B436,Settings!$A$14:$A$28,0)),0)))</f>
        <v/>
      </c>
      <c r="M436" s="23" t="str">
        <f aca="false">IF(COUNTA($A436:$J436)=0,"",($G436+$H436*Settings!$B$10)*IFERROR(INDEX(Settings!$D$14:$D$28,MATCH($B436,Settings!$A$14:$A$28,0)),0))</f>
        <v/>
      </c>
      <c r="N436" s="23" t="str">
        <f aca="false">IF(COUNTA($A436:$J436)=0,"",$F436*IFERROR(INDEX(Settings!$E$14:$E$28,MATCH($B436,Settings!$A$14:$A$28,0)),0))</f>
        <v/>
      </c>
      <c r="O436" s="23" t="str">
        <f aca="false">IF(COUNTA($A436:$J436)=0,"",$D436*Settings!$B$5)</f>
        <v/>
      </c>
      <c r="P436" s="23" t="str">
        <f aca="false">IF(COUNTA($A436:$J436)=0,"",$G436*Settings!$B$6+$H436*Settings!$B$7)</f>
        <v/>
      </c>
      <c r="Q436" s="23" t="str">
        <f aca="false">IF(COUNTA($A436:$J436)=0,"",$L436*Settings!$B$8)</f>
        <v/>
      </c>
      <c r="R436" s="23" t="str">
        <f aca="false">IF(COUNTA($A436:$J436)=0,"",($P436+$Q436)*Settings!$B$9)</f>
        <v/>
      </c>
      <c r="S436" s="23" t="str">
        <f aca="false">IF(COUNTA($A436:$J436)=0,"",$C436+$J436+SUM($M436:$R436))</f>
        <v/>
      </c>
      <c r="T436" s="23" t="str">
        <f aca="false">IF(COUNTA($A436:$J436)=0,"",$L436-$S436)</f>
        <v/>
      </c>
      <c r="U436" s="24" t="str">
        <f aca="false">IF(COUNTA($A436:$J436)=0,"",IF($L436=0,0,$T436/$L436))</f>
        <v/>
      </c>
      <c r="V436" s="24" t="str">
        <f aca="false">IF(COUNTA($A436:$J436)=0,"",IF($D436=0,0,$E436/$D436))</f>
        <v/>
      </c>
      <c r="W436" s="24" t="str">
        <f aca="false">IF(COUNTA($A436:$J436)=0,"",IF($F436=0,0,$G436/$F436))</f>
        <v/>
      </c>
      <c r="X436" s="24" t="str">
        <f aca="false">IF(COUNTA($A436:$J436)=0,"",IF($F436=0,0,$H436/$F436))</f>
        <v/>
      </c>
      <c r="Y436" s="25" t="str">
        <f aca="false">IF(COUNTA($A436:$J436)=0,"",IF($C436=0,0,$L436/$C436))</f>
        <v/>
      </c>
      <c r="Z436" s="23" t="str">
        <f aca="false">IF(COUNTA($A436:$J436)=0,"",IF($G436=0,0,$C436/$G436))</f>
        <v/>
      </c>
      <c r="AA436" s="23" t="str">
        <f aca="false">IF(COUNTA($A436:$J436)=0,"",IF($G436=0,0,$T436/$G436))</f>
        <v/>
      </c>
      <c r="AB436" s="9" t="str">
        <f aca="false">IF(COUNTA($A436:$J436)=0,"",IF($B436="","Pick a product",IF($E436&gt;$D436,"Confirmed &gt; received",IF($F436&gt;$E436,"Dispatched &gt; confirmed",IF($G436+$H436&gt;$F436,"Delivered + returned &gt; dispatched","OK")))))</f>
        <v/>
      </c>
    </row>
    <row r="437" customFormat="false" ht="15" hidden="false" customHeight="false" outlineLevel="0" collapsed="false">
      <c r="A437" s="20"/>
      <c r="B437" s="14"/>
      <c r="C437" s="15"/>
      <c r="D437" s="21"/>
      <c r="E437" s="21"/>
      <c r="F437" s="21"/>
      <c r="G437" s="21"/>
      <c r="H437" s="21"/>
      <c r="I437" s="15"/>
      <c r="J437" s="15"/>
      <c r="K437" s="22" t="str">
        <f aca="false">IF(COUNTA($A437:$J437)=0,"",IF($I437&lt;&gt;"",$I437,IFERROR(INDEX(Settings!$B$14:$B$28,MATCH($B437,Settings!$A$14:$A$28,0)),0)))</f>
        <v/>
      </c>
      <c r="L437" s="23" t="str">
        <f aca="false">IF(COUNTA($A437:$J437)=0,"",$G437*($K437+IFERROR(INDEX(Settings!$C$14:$C$28,MATCH($B437,Settings!$A$14:$A$28,0)),0)))</f>
        <v/>
      </c>
      <c r="M437" s="23" t="str">
        <f aca="false">IF(COUNTA($A437:$J437)=0,"",($G437+$H437*Settings!$B$10)*IFERROR(INDEX(Settings!$D$14:$D$28,MATCH($B437,Settings!$A$14:$A$28,0)),0))</f>
        <v/>
      </c>
      <c r="N437" s="23" t="str">
        <f aca="false">IF(COUNTA($A437:$J437)=0,"",$F437*IFERROR(INDEX(Settings!$E$14:$E$28,MATCH($B437,Settings!$A$14:$A$28,0)),0))</f>
        <v/>
      </c>
      <c r="O437" s="23" t="str">
        <f aca="false">IF(COUNTA($A437:$J437)=0,"",$D437*Settings!$B$5)</f>
        <v/>
      </c>
      <c r="P437" s="23" t="str">
        <f aca="false">IF(COUNTA($A437:$J437)=0,"",$G437*Settings!$B$6+$H437*Settings!$B$7)</f>
        <v/>
      </c>
      <c r="Q437" s="23" t="str">
        <f aca="false">IF(COUNTA($A437:$J437)=0,"",$L437*Settings!$B$8)</f>
        <v/>
      </c>
      <c r="R437" s="23" t="str">
        <f aca="false">IF(COUNTA($A437:$J437)=0,"",($P437+$Q437)*Settings!$B$9)</f>
        <v/>
      </c>
      <c r="S437" s="23" t="str">
        <f aca="false">IF(COUNTA($A437:$J437)=0,"",$C437+$J437+SUM($M437:$R437))</f>
        <v/>
      </c>
      <c r="T437" s="23" t="str">
        <f aca="false">IF(COUNTA($A437:$J437)=0,"",$L437-$S437)</f>
        <v/>
      </c>
      <c r="U437" s="24" t="str">
        <f aca="false">IF(COUNTA($A437:$J437)=0,"",IF($L437=0,0,$T437/$L437))</f>
        <v/>
      </c>
      <c r="V437" s="24" t="str">
        <f aca="false">IF(COUNTA($A437:$J437)=0,"",IF($D437=0,0,$E437/$D437))</f>
        <v/>
      </c>
      <c r="W437" s="24" t="str">
        <f aca="false">IF(COUNTA($A437:$J437)=0,"",IF($F437=0,0,$G437/$F437))</f>
        <v/>
      </c>
      <c r="X437" s="24" t="str">
        <f aca="false">IF(COUNTA($A437:$J437)=0,"",IF($F437=0,0,$H437/$F437))</f>
        <v/>
      </c>
      <c r="Y437" s="25" t="str">
        <f aca="false">IF(COUNTA($A437:$J437)=0,"",IF($C437=0,0,$L437/$C437))</f>
        <v/>
      </c>
      <c r="Z437" s="23" t="str">
        <f aca="false">IF(COUNTA($A437:$J437)=0,"",IF($G437=0,0,$C437/$G437))</f>
        <v/>
      </c>
      <c r="AA437" s="23" t="str">
        <f aca="false">IF(COUNTA($A437:$J437)=0,"",IF($G437=0,0,$T437/$G437))</f>
        <v/>
      </c>
      <c r="AB437" s="9" t="str">
        <f aca="false">IF(COUNTA($A437:$J437)=0,"",IF($B437="","Pick a product",IF($E437&gt;$D437,"Confirmed &gt; received",IF($F437&gt;$E437,"Dispatched &gt; confirmed",IF($G437+$H437&gt;$F437,"Delivered + returned &gt; dispatched","OK")))))</f>
        <v/>
      </c>
    </row>
    <row r="438" customFormat="false" ht="15" hidden="false" customHeight="false" outlineLevel="0" collapsed="false">
      <c r="A438" s="20"/>
      <c r="B438" s="14"/>
      <c r="C438" s="15"/>
      <c r="D438" s="21"/>
      <c r="E438" s="21"/>
      <c r="F438" s="21"/>
      <c r="G438" s="21"/>
      <c r="H438" s="21"/>
      <c r="I438" s="15"/>
      <c r="J438" s="15"/>
      <c r="K438" s="22" t="str">
        <f aca="false">IF(COUNTA($A438:$J438)=0,"",IF($I438&lt;&gt;"",$I438,IFERROR(INDEX(Settings!$B$14:$B$28,MATCH($B438,Settings!$A$14:$A$28,0)),0)))</f>
        <v/>
      </c>
      <c r="L438" s="23" t="str">
        <f aca="false">IF(COUNTA($A438:$J438)=0,"",$G438*($K438+IFERROR(INDEX(Settings!$C$14:$C$28,MATCH($B438,Settings!$A$14:$A$28,0)),0)))</f>
        <v/>
      </c>
      <c r="M438" s="23" t="str">
        <f aca="false">IF(COUNTA($A438:$J438)=0,"",($G438+$H438*Settings!$B$10)*IFERROR(INDEX(Settings!$D$14:$D$28,MATCH($B438,Settings!$A$14:$A$28,0)),0))</f>
        <v/>
      </c>
      <c r="N438" s="23" t="str">
        <f aca="false">IF(COUNTA($A438:$J438)=0,"",$F438*IFERROR(INDEX(Settings!$E$14:$E$28,MATCH($B438,Settings!$A$14:$A$28,0)),0))</f>
        <v/>
      </c>
      <c r="O438" s="23" t="str">
        <f aca="false">IF(COUNTA($A438:$J438)=0,"",$D438*Settings!$B$5)</f>
        <v/>
      </c>
      <c r="P438" s="23" t="str">
        <f aca="false">IF(COUNTA($A438:$J438)=0,"",$G438*Settings!$B$6+$H438*Settings!$B$7)</f>
        <v/>
      </c>
      <c r="Q438" s="23" t="str">
        <f aca="false">IF(COUNTA($A438:$J438)=0,"",$L438*Settings!$B$8)</f>
        <v/>
      </c>
      <c r="R438" s="23" t="str">
        <f aca="false">IF(COUNTA($A438:$J438)=0,"",($P438+$Q438)*Settings!$B$9)</f>
        <v/>
      </c>
      <c r="S438" s="23" t="str">
        <f aca="false">IF(COUNTA($A438:$J438)=0,"",$C438+$J438+SUM($M438:$R438))</f>
        <v/>
      </c>
      <c r="T438" s="23" t="str">
        <f aca="false">IF(COUNTA($A438:$J438)=0,"",$L438-$S438)</f>
        <v/>
      </c>
      <c r="U438" s="24" t="str">
        <f aca="false">IF(COUNTA($A438:$J438)=0,"",IF($L438=0,0,$T438/$L438))</f>
        <v/>
      </c>
      <c r="V438" s="24" t="str">
        <f aca="false">IF(COUNTA($A438:$J438)=0,"",IF($D438=0,0,$E438/$D438))</f>
        <v/>
      </c>
      <c r="W438" s="24" t="str">
        <f aca="false">IF(COUNTA($A438:$J438)=0,"",IF($F438=0,0,$G438/$F438))</f>
        <v/>
      </c>
      <c r="X438" s="24" t="str">
        <f aca="false">IF(COUNTA($A438:$J438)=0,"",IF($F438=0,0,$H438/$F438))</f>
        <v/>
      </c>
      <c r="Y438" s="25" t="str">
        <f aca="false">IF(COUNTA($A438:$J438)=0,"",IF($C438=0,0,$L438/$C438))</f>
        <v/>
      </c>
      <c r="Z438" s="23" t="str">
        <f aca="false">IF(COUNTA($A438:$J438)=0,"",IF($G438=0,0,$C438/$G438))</f>
        <v/>
      </c>
      <c r="AA438" s="23" t="str">
        <f aca="false">IF(COUNTA($A438:$J438)=0,"",IF($G438=0,0,$T438/$G438))</f>
        <v/>
      </c>
      <c r="AB438" s="9" t="str">
        <f aca="false">IF(COUNTA($A438:$J438)=0,"",IF($B438="","Pick a product",IF($E438&gt;$D438,"Confirmed &gt; received",IF($F438&gt;$E438,"Dispatched &gt; confirmed",IF($G438+$H438&gt;$F438,"Delivered + returned &gt; dispatched","OK")))))</f>
        <v/>
      </c>
    </row>
    <row r="439" customFormat="false" ht="15" hidden="false" customHeight="false" outlineLevel="0" collapsed="false">
      <c r="A439" s="20"/>
      <c r="B439" s="14"/>
      <c r="C439" s="15"/>
      <c r="D439" s="21"/>
      <c r="E439" s="21"/>
      <c r="F439" s="21"/>
      <c r="G439" s="21"/>
      <c r="H439" s="21"/>
      <c r="I439" s="15"/>
      <c r="J439" s="15"/>
      <c r="K439" s="22" t="str">
        <f aca="false">IF(COUNTA($A439:$J439)=0,"",IF($I439&lt;&gt;"",$I439,IFERROR(INDEX(Settings!$B$14:$B$28,MATCH($B439,Settings!$A$14:$A$28,0)),0)))</f>
        <v/>
      </c>
      <c r="L439" s="23" t="str">
        <f aca="false">IF(COUNTA($A439:$J439)=0,"",$G439*($K439+IFERROR(INDEX(Settings!$C$14:$C$28,MATCH($B439,Settings!$A$14:$A$28,0)),0)))</f>
        <v/>
      </c>
      <c r="M439" s="23" t="str">
        <f aca="false">IF(COUNTA($A439:$J439)=0,"",($G439+$H439*Settings!$B$10)*IFERROR(INDEX(Settings!$D$14:$D$28,MATCH($B439,Settings!$A$14:$A$28,0)),0))</f>
        <v/>
      </c>
      <c r="N439" s="23" t="str">
        <f aca="false">IF(COUNTA($A439:$J439)=0,"",$F439*IFERROR(INDEX(Settings!$E$14:$E$28,MATCH($B439,Settings!$A$14:$A$28,0)),0))</f>
        <v/>
      </c>
      <c r="O439" s="23" t="str">
        <f aca="false">IF(COUNTA($A439:$J439)=0,"",$D439*Settings!$B$5)</f>
        <v/>
      </c>
      <c r="P439" s="23" t="str">
        <f aca="false">IF(COUNTA($A439:$J439)=0,"",$G439*Settings!$B$6+$H439*Settings!$B$7)</f>
        <v/>
      </c>
      <c r="Q439" s="23" t="str">
        <f aca="false">IF(COUNTA($A439:$J439)=0,"",$L439*Settings!$B$8)</f>
        <v/>
      </c>
      <c r="R439" s="23" t="str">
        <f aca="false">IF(COUNTA($A439:$J439)=0,"",($P439+$Q439)*Settings!$B$9)</f>
        <v/>
      </c>
      <c r="S439" s="23" t="str">
        <f aca="false">IF(COUNTA($A439:$J439)=0,"",$C439+$J439+SUM($M439:$R439))</f>
        <v/>
      </c>
      <c r="T439" s="23" t="str">
        <f aca="false">IF(COUNTA($A439:$J439)=0,"",$L439-$S439)</f>
        <v/>
      </c>
      <c r="U439" s="24" t="str">
        <f aca="false">IF(COUNTA($A439:$J439)=0,"",IF($L439=0,0,$T439/$L439))</f>
        <v/>
      </c>
      <c r="V439" s="24" t="str">
        <f aca="false">IF(COUNTA($A439:$J439)=0,"",IF($D439=0,0,$E439/$D439))</f>
        <v/>
      </c>
      <c r="W439" s="24" t="str">
        <f aca="false">IF(COUNTA($A439:$J439)=0,"",IF($F439=0,0,$G439/$F439))</f>
        <v/>
      </c>
      <c r="X439" s="24" t="str">
        <f aca="false">IF(COUNTA($A439:$J439)=0,"",IF($F439=0,0,$H439/$F439))</f>
        <v/>
      </c>
      <c r="Y439" s="25" t="str">
        <f aca="false">IF(COUNTA($A439:$J439)=0,"",IF($C439=0,0,$L439/$C439))</f>
        <v/>
      </c>
      <c r="Z439" s="23" t="str">
        <f aca="false">IF(COUNTA($A439:$J439)=0,"",IF($G439=0,0,$C439/$G439))</f>
        <v/>
      </c>
      <c r="AA439" s="23" t="str">
        <f aca="false">IF(COUNTA($A439:$J439)=0,"",IF($G439=0,0,$T439/$G439))</f>
        <v/>
      </c>
      <c r="AB439" s="9" t="str">
        <f aca="false">IF(COUNTA($A439:$J439)=0,"",IF($B439="","Pick a product",IF($E439&gt;$D439,"Confirmed &gt; received",IF($F439&gt;$E439,"Dispatched &gt; confirmed",IF($G439+$H439&gt;$F439,"Delivered + returned &gt; dispatched","OK")))))</f>
        <v/>
      </c>
    </row>
    <row r="440" customFormat="false" ht="15" hidden="false" customHeight="false" outlineLevel="0" collapsed="false">
      <c r="A440" s="20"/>
      <c r="B440" s="14"/>
      <c r="C440" s="15"/>
      <c r="D440" s="21"/>
      <c r="E440" s="21"/>
      <c r="F440" s="21"/>
      <c r="G440" s="21"/>
      <c r="H440" s="21"/>
      <c r="I440" s="15"/>
      <c r="J440" s="15"/>
      <c r="K440" s="22" t="str">
        <f aca="false">IF(COUNTA($A440:$J440)=0,"",IF($I440&lt;&gt;"",$I440,IFERROR(INDEX(Settings!$B$14:$B$28,MATCH($B440,Settings!$A$14:$A$28,0)),0)))</f>
        <v/>
      </c>
      <c r="L440" s="23" t="str">
        <f aca="false">IF(COUNTA($A440:$J440)=0,"",$G440*($K440+IFERROR(INDEX(Settings!$C$14:$C$28,MATCH($B440,Settings!$A$14:$A$28,0)),0)))</f>
        <v/>
      </c>
      <c r="M440" s="23" t="str">
        <f aca="false">IF(COUNTA($A440:$J440)=0,"",($G440+$H440*Settings!$B$10)*IFERROR(INDEX(Settings!$D$14:$D$28,MATCH($B440,Settings!$A$14:$A$28,0)),0))</f>
        <v/>
      </c>
      <c r="N440" s="23" t="str">
        <f aca="false">IF(COUNTA($A440:$J440)=0,"",$F440*IFERROR(INDEX(Settings!$E$14:$E$28,MATCH($B440,Settings!$A$14:$A$28,0)),0))</f>
        <v/>
      </c>
      <c r="O440" s="23" t="str">
        <f aca="false">IF(COUNTA($A440:$J440)=0,"",$D440*Settings!$B$5)</f>
        <v/>
      </c>
      <c r="P440" s="23" t="str">
        <f aca="false">IF(COUNTA($A440:$J440)=0,"",$G440*Settings!$B$6+$H440*Settings!$B$7)</f>
        <v/>
      </c>
      <c r="Q440" s="23" t="str">
        <f aca="false">IF(COUNTA($A440:$J440)=0,"",$L440*Settings!$B$8)</f>
        <v/>
      </c>
      <c r="R440" s="23" t="str">
        <f aca="false">IF(COUNTA($A440:$J440)=0,"",($P440+$Q440)*Settings!$B$9)</f>
        <v/>
      </c>
      <c r="S440" s="23" t="str">
        <f aca="false">IF(COUNTA($A440:$J440)=0,"",$C440+$J440+SUM($M440:$R440))</f>
        <v/>
      </c>
      <c r="T440" s="23" t="str">
        <f aca="false">IF(COUNTA($A440:$J440)=0,"",$L440-$S440)</f>
        <v/>
      </c>
      <c r="U440" s="24" t="str">
        <f aca="false">IF(COUNTA($A440:$J440)=0,"",IF($L440=0,0,$T440/$L440))</f>
        <v/>
      </c>
      <c r="V440" s="24" t="str">
        <f aca="false">IF(COUNTA($A440:$J440)=0,"",IF($D440=0,0,$E440/$D440))</f>
        <v/>
      </c>
      <c r="W440" s="24" t="str">
        <f aca="false">IF(COUNTA($A440:$J440)=0,"",IF($F440=0,0,$G440/$F440))</f>
        <v/>
      </c>
      <c r="X440" s="24" t="str">
        <f aca="false">IF(COUNTA($A440:$J440)=0,"",IF($F440=0,0,$H440/$F440))</f>
        <v/>
      </c>
      <c r="Y440" s="25" t="str">
        <f aca="false">IF(COUNTA($A440:$J440)=0,"",IF($C440=0,0,$L440/$C440))</f>
        <v/>
      </c>
      <c r="Z440" s="23" t="str">
        <f aca="false">IF(COUNTA($A440:$J440)=0,"",IF($G440=0,0,$C440/$G440))</f>
        <v/>
      </c>
      <c r="AA440" s="23" t="str">
        <f aca="false">IF(COUNTA($A440:$J440)=0,"",IF($G440=0,0,$T440/$G440))</f>
        <v/>
      </c>
      <c r="AB440" s="9" t="str">
        <f aca="false">IF(COUNTA($A440:$J440)=0,"",IF($B440="","Pick a product",IF($E440&gt;$D440,"Confirmed &gt; received",IF($F440&gt;$E440,"Dispatched &gt; confirmed",IF($G440+$H440&gt;$F440,"Delivered + returned &gt; dispatched","OK")))))</f>
        <v/>
      </c>
    </row>
    <row r="441" customFormat="false" ht="15" hidden="false" customHeight="false" outlineLevel="0" collapsed="false">
      <c r="A441" s="20"/>
      <c r="B441" s="14"/>
      <c r="C441" s="15"/>
      <c r="D441" s="21"/>
      <c r="E441" s="21"/>
      <c r="F441" s="21"/>
      <c r="G441" s="21"/>
      <c r="H441" s="21"/>
      <c r="I441" s="15"/>
      <c r="J441" s="15"/>
      <c r="K441" s="22" t="str">
        <f aca="false">IF(COUNTA($A441:$J441)=0,"",IF($I441&lt;&gt;"",$I441,IFERROR(INDEX(Settings!$B$14:$B$28,MATCH($B441,Settings!$A$14:$A$28,0)),0)))</f>
        <v/>
      </c>
      <c r="L441" s="23" t="str">
        <f aca="false">IF(COUNTA($A441:$J441)=0,"",$G441*($K441+IFERROR(INDEX(Settings!$C$14:$C$28,MATCH($B441,Settings!$A$14:$A$28,0)),0)))</f>
        <v/>
      </c>
      <c r="M441" s="23" t="str">
        <f aca="false">IF(COUNTA($A441:$J441)=0,"",($G441+$H441*Settings!$B$10)*IFERROR(INDEX(Settings!$D$14:$D$28,MATCH($B441,Settings!$A$14:$A$28,0)),0))</f>
        <v/>
      </c>
      <c r="N441" s="23" t="str">
        <f aca="false">IF(COUNTA($A441:$J441)=0,"",$F441*IFERROR(INDEX(Settings!$E$14:$E$28,MATCH($B441,Settings!$A$14:$A$28,0)),0))</f>
        <v/>
      </c>
      <c r="O441" s="23" t="str">
        <f aca="false">IF(COUNTA($A441:$J441)=0,"",$D441*Settings!$B$5)</f>
        <v/>
      </c>
      <c r="P441" s="23" t="str">
        <f aca="false">IF(COUNTA($A441:$J441)=0,"",$G441*Settings!$B$6+$H441*Settings!$B$7)</f>
        <v/>
      </c>
      <c r="Q441" s="23" t="str">
        <f aca="false">IF(COUNTA($A441:$J441)=0,"",$L441*Settings!$B$8)</f>
        <v/>
      </c>
      <c r="R441" s="23" t="str">
        <f aca="false">IF(COUNTA($A441:$J441)=0,"",($P441+$Q441)*Settings!$B$9)</f>
        <v/>
      </c>
      <c r="S441" s="23" t="str">
        <f aca="false">IF(COUNTA($A441:$J441)=0,"",$C441+$J441+SUM($M441:$R441))</f>
        <v/>
      </c>
      <c r="T441" s="23" t="str">
        <f aca="false">IF(COUNTA($A441:$J441)=0,"",$L441-$S441)</f>
        <v/>
      </c>
      <c r="U441" s="24" t="str">
        <f aca="false">IF(COUNTA($A441:$J441)=0,"",IF($L441=0,0,$T441/$L441))</f>
        <v/>
      </c>
      <c r="V441" s="24" t="str">
        <f aca="false">IF(COUNTA($A441:$J441)=0,"",IF($D441=0,0,$E441/$D441))</f>
        <v/>
      </c>
      <c r="W441" s="24" t="str">
        <f aca="false">IF(COUNTA($A441:$J441)=0,"",IF($F441=0,0,$G441/$F441))</f>
        <v/>
      </c>
      <c r="X441" s="24" t="str">
        <f aca="false">IF(COUNTA($A441:$J441)=0,"",IF($F441=0,0,$H441/$F441))</f>
        <v/>
      </c>
      <c r="Y441" s="25" t="str">
        <f aca="false">IF(COUNTA($A441:$J441)=0,"",IF($C441=0,0,$L441/$C441))</f>
        <v/>
      </c>
      <c r="Z441" s="23" t="str">
        <f aca="false">IF(COUNTA($A441:$J441)=0,"",IF($G441=0,0,$C441/$G441))</f>
        <v/>
      </c>
      <c r="AA441" s="23" t="str">
        <f aca="false">IF(COUNTA($A441:$J441)=0,"",IF($G441=0,0,$T441/$G441))</f>
        <v/>
      </c>
      <c r="AB441" s="9" t="str">
        <f aca="false">IF(COUNTA($A441:$J441)=0,"",IF($B441="","Pick a product",IF($E441&gt;$D441,"Confirmed &gt; received",IF($F441&gt;$E441,"Dispatched &gt; confirmed",IF($G441+$H441&gt;$F441,"Delivered + returned &gt; dispatched","OK")))))</f>
        <v/>
      </c>
    </row>
    <row r="442" customFormat="false" ht="15" hidden="false" customHeight="false" outlineLevel="0" collapsed="false">
      <c r="A442" s="20"/>
      <c r="B442" s="14"/>
      <c r="C442" s="15"/>
      <c r="D442" s="21"/>
      <c r="E442" s="21"/>
      <c r="F442" s="21"/>
      <c r="G442" s="21"/>
      <c r="H442" s="21"/>
      <c r="I442" s="15"/>
      <c r="J442" s="15"/>
      <c r="K442" s="22" t="str">
        <f aca="false">IF(COUNTA($A442:$J442)=0,"",IF($I442&lt;&gt;"",$I442,IFERROR(INDEX(Settings!$B$14:$B$28,MATCH($B442,Settings!$A$14:$A$28,0)),0)))</f>
        <v/>
      </c>
      <c r="L442" s="23" t="str">
        <f aca="false">IF(COUNTA($A442:$J442)=0,"",$G442*($K442+IFERROR(INDEX(Settings!$C$14:$C$28,MATCH($B442,Settings!$A$14:$A$28,0)),0)))</f>
        <v/>
      </c>
      <c r="M442" s="23" t="str">
        <f aca="false">IF(COUNTA($A442:$J442)=0,"",($G442+$H442*Settings!$B$10)*IFERROR(INDEX(Settings!$D$14:$D$28,MATCH($B442,Settings!$A$14:$A$28,0)),0))</f>
        <v/>
      </c>
      <c r="N442" s="23" t="str">
        <f aca="false">IF(COUNTA($A442:$J442)=0,"",$F442*IFERROR(INDEX(Settings!$E$14:$E$28,MATCH($B442,Settings!$A$14:$A$28,0)),0))</f>
        <v/>
      </c>
      <c r="O442" s="23" t="str">
        <f aca="false">IF(COUNTA($A442:$J442)=0,"",$D442*Settings!$B$5)</f>
        <v/>
      </c>
      <c r="P442" s="23" t="str">
        <f aca="false">IF(COUNTA($A442:$J442)=0,"",$G442*Settings!$B$6+$H442*Settings!$B$7)</f>
        <v/>
      </c>
      <c r="Q442" s="23" t="str">
        <f aca="false">IF(COUNTA($A442:$J442)=0,"",$L442*Settings!$B$8)</f>
        <v/>
      </c>
      <c r="R442" s="23" t="str">
        <f aca="false">IF(COUNTA($A442:$J442)=0,"",($P442+$Q442)*Settings!$B$9)</f>
        <v/>
      </c>
      <c r="S442" s="23" t="str">
        <f aca="false">IF(COUNTA($A442:$J442)=0,"",$C442+$J442+SUM($M442:$R442))</f>
        <v/>
      </c>
      <c r="T442" s="23" t="str">
        <f aca="false">IF(COUNTA($A442:$J442)=0,"",$L442-$S442)</f>
        <v/>
      </c>
      <c r="U442" s="24" t="str">
        <f aca="false">IF(COUNTA($A442:$J442)=0,"",IF($L442=0,0,$T442/$L442))</f>
        <v/>
      </c>
      <c r="V442" s="24" t="str">
        <f aca="false">IF(COUNTA($A442:$J442)=0,"",IF($D442=0,0,$E442/$D442))</f>
        <v/>
      </c>
      <c r="W442" s="24" t="str">
        <f aca="false">IF(COUNTA($A442:$J442)=0,"",IF($F442=0,0,$G442/$F442))</f>
        <v/>
      </c>
      <c r="X442" s="24" t="str">
        <f aca="false">IF(COUNTA($A442:$J442)=0,"",IF($F442=0,0,$H442/$F442))</f>
        <v/>
      </c>
      <c r="Y442" s="25" t="str">
        <f aca="false">IF(COUNTA($A442:$J442)=0,"",IF($C442=0,0,$L442/$C442))</f>
        <v/>
      </c>
      <c r="Z442" s="23" t="str">
        <f aca="false">IF(COUNTA($A442:$J442)=0,"",IF($G442=0,0,$C442/$G442))</f>
        <v/>
      </c>
      <c r="AA442" s="23" t="str">
        <f aca="false">IF(COUNTA($A442:$J442)=0,"",IF($G442=0,0,$T442/$G442))</f>
        <v/>
      </c>
      <c r="AB442" s="9" t="str">
        <f aca="false">IF(COUNTA($A442:$J442)=0,"",IF($B442="","Pick a product",IF($E442&gt;$D442,"Confirmed &gt; received",IF($F442&gt;$E442,"Dispatched &gt; confirmed",IF($G442+$H442&gt;$F442,"Delivered + returned &gt; dispatched","OK")))))</f>
        <v/>
      </c>
    </row>
    <row r="443" customFormat="false" ht="15" hidden="false" customHeight="false" outlineLevel="0" collapsed="false">
      <c r="A443" s="20"/>
      <c r="B443" s="14"/>
      <c r="C443" s="15"/>
      <c r="D443" s="21"/>
      <c r="E443" s="21"/>
      <c r="F443" s="21"/>
      <c r="G443" s="21"/>
      <c r="H443" s="21"/>
      <c r="I443" s="15"/>
      <c r="J443" s="15"/>
      <c r="K443" s="22" t="str">
        <f aca="false">IF(COUNTA($A443:$J443)=0,"",IF($I443&lt;&gt;"",$I443,IFERROR(INDEX(Settings!$B$14:$B$28,MATCH($B443,Settings!$A$14:$A$28,0)),0)))</f>
        <v/>
      </c>
      <c r="L443" s="23" t="str">
        <f aca="false">IF(COUNTA($A443:$J443)=0,"",$G443*($K443+IFERROR(INDEX(Settings!$C$14:$C$28,MATCH($B443,Settings!$A$14:$A$28,0)),0)))</f>
        <v/>
      </c>
      <c r="M443" s="23" t="str">
        <f aca="false">IF(COUNTA($A443:$J443)=0,"",($G443+$H443*Settings!$B$10)*IFERROR(INDEX(Settings!$D$14:$D$28,MATCH($B443,Settings!$A$14:$A$28,0)),0))</f>
        <v/>
      </c>
      <c r="N443" s="23" t="str">
        <f aca="false">IF(COUNTA($A443:$J443)=0,"",$F443*IFERROR(INDEX(Settings!$E$14:$E$28,MATCH($B443,Settings!$A$14:$A$28,0)),0))</f>
        <v/>
      </c>
      <c r="O443" s="23" t="str">
        <f aca="false">IF(COUNTA($A443:$J443)=0,"",$D443*Settings!$B$5)</f>
        <v/>
      </c>
      <c r="P443" s="23" t="str">
        <f aca="false">IF(COUNTA($A443:$J443)=0,"",$G443*Settings!$B$6+$H443*Settings!$B$7)</f>
        <v/>
      </c>
      <c r="Q443" s="23" t="str">
        <f aca="false">IF(COUNTA($A443:$J443)=0,"",$L443*Settings!$B$8)</f>
        <v/>
      </c>
      <c r="R443" s="23" t="str">
        <f aca="false">IF(COUNTA($A443:$J443)=0,"",($P443+$Q443)*Settings!$B$9)</f>
        <v/>
      </c>
      <c r="S443" s="23" t="str">
        <f aca="false">IF(COUNTA($A443:$J443)=0,"",$C443+$J443+SUM($M443:$R443))</f>
        <v/>
      </c>
      <c r="T443" s="23" t="str">
        <f aca="false">IF(COUNTA($A443:$J443)=0,"",$L443-$S443)</f>
        <v/>
      </c>
      <c r="U443" s="24" t="str">
        <f aca="false">IF(COUNTA($A443:$J443)=0,"",IF($L443=0,0,$T443/$L443))</f>
        <v/>
      </c>
      <c r="V443" s="24" t="str">
        <f aca="false">IF(COUNTA($A443:$J443)=0,"",IF($D443=0,0,$E443/$D443))</f>
        <v/>
      </c>
      <c r="W443" s="24" t="str">
        <f aca="false">IF(COUNTA($A443:$J443)=0,"",IF($F443=0,0,$G443/$F443))</f>
        <v/>
      </c>
      <c r="X443" s="24" t="str">
        <f aca="false">IF(COUNTA($A443:$J443)=0,"",IF($F443=0,0,$H443/$F443))</f>
        <v/>
      </c>
      <c r="Y443" s="25" t="str">
        <f aca="false">IF(COUNTA($A443:$J443)=0,"",IF($C443=0,0,$L443/$C443))</f>
        <v/>
      </c>
      <c r="Z443" s="23" t="str">
        <f aca="false">IF(COUNTA($A443:$J443)=0,"",IF($G443=0,0,$C443/$G443))</f>
        <v/>
      </c>
      <c r="AA443" s="23" t="str">
        <f aca="false">IF(COUNTA($A443:$J443)=0,"",IF($G443=0,0,$T443/$G443))</f>
        <v/>
      </c>
      <c r="AB443" s="9" t="str">
        <f aca="false">IF(COUNTA($A443:$J443)=0,"",IF($B443="","Pick a product",IF($E443&gt;$D443,"Confirmed &gt; received",IF($F443&gt;$E443,"Dispatched &gt; confirmed",IF($G443+$H443&gt;$F443,"Delivered + returned &gt; dispatched","OK")))))</f>
        <v/>
      </c>
    </row>
    <row r="444" customFormat="false" ht="15" hidden="false" customHeight="false" outlineLevel="0" collapsed="false">
      <c r="A444" s="20"/>
      <c r="B444" s="14"/>
      <c r="C444" s="15"/>
      <c r="D444" s="21"/>
      <c r="E444" s="21"/>
      <c r="F444" s="21"/>
      <c r="G444" s="21"/>
      <c r="H444" s="21"/>
      <c r="I444" s="15"/>
      <c r="J444" s="15"/>
      <c r="K444" s="22" t="str">
        <f aca="false">IF(COUNTA($A444:$J444)=0,"",IF($I444&lt;&gt;"",$I444,IFERROR(INDEX(Settings!$B$14:$B$28,MATCH($B444,Settings!$A$14:$A$28,0)),0)))</f>
        <v/>
      </c>
      <c r="L444" s="23" t="str">
        <f aca="false">IF(COUNTA($A444:$J444)=0,"",$G444*($K444+IFERROR(INDEX(Settings!$C$14:$C$28,MATCH($B444,Settings!$A$14:$A$28,0)),0)))</f>
        <v/>
      </c>
      <c r="M444" s="23" t="str">
        <f aca="false">IF(COUNTA($A444:$J444)=0,"",($G444+$H444*Settings!$B$10)*IFERROR(INDEX(Settings!$D$14:$D$28,MATCH($B444,Settings!$A$14:$A$28,0)),0))</f>
        <v/>
      </c>
      <c r="N444" s="23" t="str">
        <f aca="false">IF(COUNTA($A444:$J444)=0,"",$F444*IFERROR(INDEX(Settings!$E$14:$E$28,MATCH($B444,Settings!$A$14:$A$28,0)),0))</f>
        <v/>
      </c>
      <c r="O444" s="23" t="str">
        <f aca="false">IF(COUNTA($A444:$J444)=0,"",$D444*Settings!$B$5)</f>
        <v/>
      </c>
      <c r="P444" s="23" t="str">
        <f aca="false">IF(COUNTA($A444:$J444)=0,"",$G444*Settings!$B$6+$H444*Settings!$B$7)</f>
        <v/>
      </c>
      <c r="Q444" s="23" t="str">
        <f aca="false">IF(COUNTA($A444:$J444)=0,"",$L444*Settings!$B$8)</f>
        <v/>
      </c>
      <c r="R444" s="23" t="str">
        <f aca="false">IF(COUNTA($A444:$J444)=0,"",($P444+$Q444)*Settings!$B$9)</f>
        <v/>
      </c>
      <c r="S444" s="23" t="str">
        <f aca="false">IF(COUNTA($A444:$J444)=0,"",$C444+$J444+SUM($M444:$R444))</f>
        <v/>
      </c>
      <c r="T444" s="23" t="str">
        <f aca="false">IF(COUNTA($A444:$J444)=0,"",$L444-$S444)</f>
        <v/>
      </c>
      <c r="U444" s="24" t="str">
        <f aca="false">IF(COUNTA($A444:$J444)=0,"",IF($L444=0,0,$T444/$L444))</f>
        <v/>
      </c>
      <c r="V444" s="24" t="str">
        <f aca="false">IF(COUNTA($A444:$J444)=0,"",IF($D444=0,0,$E444/$D444))</f>
        <v/>
      </c>
      <c r="W444" s="24" t="str">
        <f aca="false">IF(COUNTA($A444:$J444)=0,"",IF($F444=0,0,$G444/$F444))</f>
        <v/>
      </c>
      <c r="X444" s="24" t="str">
        <f aca="false">IF(COUNTA($A444:$J444)=0,"",IF($F444=0,0,$H444/$F444))</f>
        <v/>
      </c>
      <c r="Y444" s="25" t="str">
        <f aca="false">IF(COUNTA($A444:$J444)=0,"",IF($C444=0,0,$L444/$C444))</f>
        <v/>
      </c>
      <c r="Z444" s="23" t="str">
        <f aca="false">IF(COUNTA($A444:$J444)=0,"",IF($G444=0,0,$C444/$G444))</f>
        <v/>
      </c>
      <c r="AA444" s="23" t="str">
        <f aca="false">IF(COUNTA($A444:$J444)=0,"",IF($G444=0,0,$T444/$G444))</f>
        <v/>
      </c>
      <c r="AB444" s="9" t="str">
        <f aca="false">IF(COUNTA($A444:$J444)=0,"",IF($B444="","Pick a product",IF($E444&gt;$D444,"Confirmed &gt; received",IF($F444&gt;$E444,"Dispatched &gt; confirmed",IF($G444+$H444&gt;$F444,"Delivered + returned &gt; dispatched","OK")))))</f>
        <v/>
      </c>
    </row>
    <row r="445" customFormat="false" ht="15" hidden="false" customHeight="false" outlineLevel="0" collapsed="false">
      <c r="A445" s="20"/>
      <c r="B445" s="14"/>
      <c r="C445" s="15"/>
      <c r="D445" s="21"/>
      <c r="E445" s="21"/>
      <c r="F445" s="21"/>
      <c r="G445" s="21"/>
      <c r="H445" s="21"/>
      <c r="I445" s="15"/>
      <c r="J445" s="15"/>
      <c r="K445" s="22" t="str">
        <f aca="false">IF(COUNTA($A445:$J445)=0,"",IF($I445&lt;&gt;"",$I445,IFERROR(INDEX(Settings!$B$14:$B$28,MATCH($B445,Settings!$A$14:$A$28,0)),0)))</f>
        <v/>
      </c>
      <c r="L445" s="23" t="str">
        <f aca="false">IF(COUNTA($A445:$J445)=0,"",$G445*($K445+IFERROR(INDEX(Settings!$C$14:$C$28,MATCH($B445,Settings!$A$14:$A$28,0)),0)))</f>
        <v/>
      </c>
      <c r="M445" s="23" t="str">
        <f aca="false">IF(COUNTA($A445:$J445)=0,"",($G445+$H445*Settings!$B$10)*IFERROR(INDEX(Settings!$D$14:$D$28,MATCH($B445,Settings!$A$14:$A$28,0)),0))</f>
        <v/>
      </c>
      <c r="N445" s="23" t="str">
        <f aca="false">IF(COUNTA($A445:$J445)=0,"",$F445*IFERROR(INDEX(Settings!$E$14:$E$28,MATCH($B445,Settings!$A$14:$A$28,0)),0))</f>
        <v/>
      </c>
      <c r="O445" s="23" t="str">
        <f aca="false">IF(COUNTA($A445:$J445)=0,"",$D445*Settings!$B$5)</f>
        <v/>
      </c>
      <c r="P445" s="23" t="str">
        <f aca="false">IF(COUNTA($A445:$J445)=0,"",$G445*Settings!$B$6+$H445*Settings!$B$7)</f>
        <v/>
      </c>
      <c r="Q445" s="23" t="str">
        <f aca="false">IF(COUNTA($A445:$J445)=0,"",$L445*Settings!$B$8)</f>
        <v/>
      </c>
      <c r="R445" s="23" t="str">
        <f aca="false">IF(COUNTA($A445:$J445)=0,"",($P445+$Q445)*Settings!$B$9)</f>
        <v/>
      </c>
      <c r="S445" s="23" t="str">
        <f aca="false">IF(COUNTA($A445:$J445)=0,"",$C445+$J445+SUM($M445:$R445))</f>
        <v/>
      </c>
      <c r="T445" s="23" t="str">
        <f aca="false">IF(COUNTA($A445:$J445)=0,"",$L445-$S445)</f>
        <v/>
      </c>
      <c r="U445" s="24" t="str">
        <f aca="false">IF(COUNTA($A445:$J445)=0,"",IF($L445=0,0,$T445/$L445))</f>
        <v/>
      </c>
      <c r="V445" s="24" t="str">
        <f aca="false">IF(COUNTA($A445:$J445)=0,"",IF($D445=0,0,$E445/$D445))</f>
        <v/>
      </c>
      <c r="W445" s="24" t="str">
        <f aca="false">IF(COUNTA($A445:$J445)=0,"",IF($F445=0,0,$G445/$F445))</f>
        <v/>
      </c>
      <c r="X445" s="24" t="str">
        <f aca="false">IF(COUNTA($A445:$J445)=0,"",IF($F445=0,0,$H445/$F445))</f>
        <v/>
      </c>
      <c r="Y445" s="25" t="str">
        <f aca="false">IF(COUNTA($A445:$J445)=0,"",IF($C445=0,0,$L445/$C445))</f>
        <v/>
      </c>
      <c r="Z445" s="23" t="str">
        <f aca="false">IF(COUNTA($A445:$J445)=0,"",IF($G445=0,0,$C445/$G445))</f>
        <v/>
      </c>
      <c r="AA445" s="23" t="str">
        <f aca="false">IF(COUNTA($A445:$J445)=0,"",IF($G445=0,0,$T445/$G445))</f>
        <v/>
      </c>
      <c r="AB445" s="9" t="str">
        <f aca="false">IF(COUNTA($A445:$J445)=0,"",IF($B445="","Pick a product",IF($E445&gt;$D445,"Confirmed &gt; received",IF($F445&gt;$E445,"Dispatched &gt; confirmed",IF($G445+$H445&gt;$F445,"Delivered + returned &gt; dispatched","OK")))))</f>
        <v/>
      </c>
    </row>
    <row r="446" customFormat="false" ht="15" hidden="false" customHeight="false" outlineLevel="0" collapsed="false">
      <c r="A446" s="20"/>
      <c r="B446" s="14"/>
      <c r="C446" s="15"/>
      <c r="D446" s="21"/>
      <c r="E446" s="21"/>
      <c r="F446" s="21"/>
      <c r="G446" s="21"/>
      <c r="H446" s="21"/>
      <c r="I446" s="15"/>
      <c r="J446" s="15"/>
      <c r="K446" s="22" t="str">
        <f aca="false">IF(COUNTA($A446:$J446)=0,"",IF($I446&lt;&gt;"",$I446,IFERROR(INDEX(Settings!$B$14:$B$28,MATCH($B446,Settings!$A$14:$A$28,0)),0)))</f>
        <v/>
      </c>
      <c r="L446" s="23" t="str">
        <f aca="false">IF(COUNTA($A446:$J446)=0,"",$G446*($K446+IFERROR(INDEX(Settings!$C$14:$C$28,MATCH($B446,Settings!$A$14:$A$28,0)),0)))</f>
        <v/>
      </c>
      <c r="M446" s="23" t="str">
        <f aca="false">IF(COUNTA($A446:$J446)=0,"",($G446+$H446*Settings!$B$10)*IFERROR(INDEX(Settings!$D$14:$D$28,MATCH($B446,Settings!$A$14:$A$28,0)),0))</f>
        <v/>
      </c>
      <c r="N446" s="23" t="str">
        <f aca="false">IF(COUNTA($A446:$J446)=0,"",$F446*IFERROR(INDEX(Settings!$E$14:$E$28,MATCH($B446,Settings!$A$14:$A$28,0)),0))</f>
        <v/>
      </c>
      <c r="O446" s="23" t="str">
        <f aca="false">IF(COUNTA($A446:$J446)=0,"",$D446*Settings!$B$5)</f>
        <v/>
      </c>
      <c r="P446" s="23" t="str">
        <f aca="false">IF(COUNTA($A446:$J446)=0,"",$G446*Settings!$B$6+$H446*Settings!$B$7)</f>
        <v/>
      </c>
      <c r="Q446" s="23" t="str">
        <f aca="false">IF(COUNTA($A446:$J446)=0,"",$L446*Settings!$B$8)</f>
        <v/>
      </c>
      <c r="R446" s="23" t="str">
        <f aca="false">IF(COUNTA($A446:$J446)=0,"",($P446+$Q446)*Settings!$B$9)</f>
        <v/>
      </c>
      <c r="S446" s="23" t="str">
        <f aca="false">IF(COUNTA($A446:$J446)=0,"",$C446+$J446+SUM($M446:$R446))</f>
        <v/>
      </c>
      <c r="T446" s="23" t="str">
        <f aca="false">IF(COUNTA($A446:$J446)=0,"",$L446-$S446)</f>
        <v/>
      </c>
      <c r="U446" s="24" t="str">
        <f aca="false">IF(COUNTA($A446:$J446)=0,"",IF($L446=0,0,$T446/$L446))</f>
        <v/>
      </c>
      <c r="V446" s="24" t="str">
        <f aca="false">IF(COUNTA($A446:$J446)=0,"",IF($D446=0,0,$E446/$D446))</f>
        <v/>
      </c>
      <c r="W446" s="24" t="str">
        <f aca="false">IF(COUNTA($A446:$J446)=0,"",IF($F446=0,0,$G446/$F446))</f>
        <v/>
      </c>
      <c r="X446" s="24" t="str">
        <f aca="false">IF(COUNTA($A446:$J446)=0,"",IF($F446=0,0,$H446/$F446))</f>
        <v/>
      </c>
      <c r="Y446" s="25" t="str">
        <f aca="false">IF(COUNTA($A446:$J446)=0,"",IF($C446=0,0,$L446/$C446))</f>
        <v/>
      </c>
      <c r="Z446" s="23" t="str">
        <f aca="false">IF(COUNTA($A446:$J446)=0,"",IF($G446=0,0,$C446/$G446))</f>
        <v/>
      </c>
      <c r="AA446" s="23" t="str">
        <f aca="false">IF(COUNTA($A446:$J446)=0,"",IF($G446=0,0,$T446/$G446))</f>
        <v/>
      </c>
      <c r="AB446" s="9" t="str">
        <f aca="false">IF(COUNTA($A446:$J446)=0,"",IF($B446="","Pick a product",IF($E446&gt;$D446,"Confirmed &gt; received",IF($F446&gt;$E446,"Dispatched &gt; confirmed",IF($G446+$H446&gt;$F446,"Delivered + returned &gt; dispatched","OK")))))</f>
        <v/>
      </c>
    </row>
    <row r="447" customFormat="false" ht="15" hidden="false" customHeight="false" outlineLevel="0" collapsed="false">
      <c r="A447" s="20"/>
      <c r="B447" s="14"/>
      <c r="C447" s="15"/>
      <c r="D447" s="21"/>
      <c r="E447" s="21"/>
      <c r="F447" s="21"/>
      <c r="G447" s="21"/>
      <c r="H447" s="21"/>
      <c r="I447" s="15"/>
      <c r="J447" s="15"/>
      <c r="K447" s="22" t="str">
        <f aca="false">IF(COUNTA($A447:$J447)=0,"",IF($I447&lt;&gt;"",$I447,IFERROR(INDEX(Settings!$B$14:$B$28,MATCH($B447,Settings!$A$14:$A$28,0)),0)))</f>
        <v/>
      </c>
      <c r="L447" s="23" t="str">
        <f aca="false">IF(COUNTA($A447:$J447)=0,"",$G447*($K447+IFERROR(INDEX(Settings!$C$14:$C$28,MATCH($B447,Settings!$A$14:$A$28,0)),0)))</f>
        <v/>
      </c>
      <c r="M447" s="23" t="str">
        <f aca="false">IF(COUNTA($A447:$J447)=0,"",($G447+$H447*Settings!$B$10)*IFERROR(INDEX(Settings!$D$14:$D$28,MATCH($B447,Settings!$A$14:$A$28,0)),0))</f>
        <v/>
      </c>
      <c r="N447" s="23" t="str">
        <f aca="false">IF(COUNTA($A447:$J447)=0,"",$F447*IFERROR(INDEX(Settings!$E$14:$E$28,MATCH($B447,Settings!$A$14:$A$28,0)),0))</f>
        <v/>
      </c>
      <c r="O447" s="23" t="str">
        <f aca="false">IF(COUNTA($A447:$J447)=0,"",$D447*Settings!$B$5)</f>
        <v/>
      </c>
      <c r="P447" s="23" t="str">
        <f aca="false">IF(COUNTA($A447:$J447)=0,"",$G447*Settings!$B$6+$H447*Settings!$B$7)</f>
        <v/>
      </c>
      <c r="Q447" s="23" t="str">
        <f aca="false">IF(COUNTA($A447:$J447)=0,"",$L447*Settings!$B$8)</f>
        <v/>
      </c>
      <c r="R447" s="23" t="str">
        <f aca="false">IF(COUNTA($A447:$J447)=0,"",($P447+$Q447)*Settings!$B$9)</f>
        <v/>
      </c>
      <c r="S447" s="23" t="str">
        <f aca="false">IF(COUNTA($A447:$J447)=0,"",$C447+$J447+SUM($M447:$R447))</f>
        <v/>
      </c>
      <c r="T447" s="23" t="str">
        <f aca="false">IF(COUNTA($A447:$J447)=0,"",$L447-$S447)</f>
        <v/>
      </c>
      <c r="U447" s="24" t="str">
        <f aca="false">IF(COUNTA($A447:$J447)=0,"",IF($L447=0,0,$T447/$L447))</f>
        <v/>
      </c>
      <c r="V447" s="24" t="str">
        <f aca="false">IF(COUNTA($A447:$J447)=0,"",IF($D447=0,0,$E447/$D447))</f>
        <v/>
      </c>
      <c r="W447" s="24" t="str">
        <f aca="false">IF(COUNTA($A447:$J447)=0,"",IF($F447=0,0,$G447/$F447))</f>
        <v/>
      </c>
      <c r="X447" s="24" t="str">
        <f aca="false">IF(COUNTA($A447:$J447)=0,"",IF($F447=0,0,$H447/$F447))</f>
        <v/>
      </c>
      <c r="Y447" s="25" t="str">
        <f aca="false">IF(COUNTA($A447:$J447)=0,"",IF($C447=0,0,$L447/$C447))</f>
        <v/>
      </c>
      <c r="Z447" s="23" t="str">
        <f aca="false">IF(COUNTA($A447:$J447)=0,"",IF($G447=0,0,$C447/$G447))</f>
        <v/>
      </c>
      <c r="AA447" s="23" t="str">
        <f aca="false">IF(COUNTA($A447:$J447)=0,"",IF($G447=0,0,$T447/$G447))</f>
        <v/>
      </c>
      <c r="AB447" s="9" t="str">
        <f aca="false">IF(COUNTA($A447:$J447)=0,"",IF($B447="","Pick a product",IF($E447&gt;$D447,"Confirmed &gt; received",IF($F447&gt;$E447,"Dispatched &gt; confirmed",IF($G447+$H447&gt;$F447,"Delivered + returned &gt; dispatched","OK")))))</f>
        <v/>
      </c>
    </row>
    <row r="448" customFormat="false" ht="15" hidden="false" customHeight="false" outlineLevel="0" collapsed="false">
      <c r="A448" s="20"/>
      <c r="B448" s="14"/>
      <c r="C448" s="15"/>
      <c r="D448" s="21"/>
      <c r="E448" s="21"/>
      <c r="F448" s="21"/>
      <c r="G448" s="21"/>
      <c r="H448" s="21"/>
      <c r="I448" s="15"/>
      <c r="J448" s="15"/>
      <c r="K448" s="22" t="str">
        <f aca="false">IF(COUNTA($A448:$J448)=0,"",IF($I448&lt;&gt;"",$I448,IFERROR(INDEX(Settings!$B$14:$B$28,MATCH($B448,Settings!$A$14:$A$28,0)),0)))</f>
        <v/>
      </c>
      <c r="L448" s="23" t="str">
        <f aca="false">IF(COUNTA($A448:$J448)=0,"",$G448*($K448+IFERROR(INDEX(Settings!$C$14:$C$28,MATCH($B448,Settings!$A$14:$A$28,0)),0)))</f>
        <v/>
      </c>
      <c r="M448" s="23" t="str">
        <f aca="false">IF(COUNTA($A448:$J448)=0,"",($G448+$H448*Settings!$B$10)*IFERROR(INDEX(Settings!$D$14:$D$28,MATCH($B448,Settings!$A$14:$A$28,0)),0))</f>
        <v/>
      </c>
      <c r="N448" s="23" t="str">
        <f aca="false">IF(COUNTA($A448:$J448)=0,"",$F448*IFERROR(INDEX(Settings!$E$14:$E$28,MATCH($B448,Settings!$A$14:$A$28,0)),0))</f>
        <v/>
      </c>
      <c r="O448" s="23" t="str">
        <f aca="false">IF(COUNTA($A448:$J448)=0,"",$D448*Settings!$B$5)</f>
        <v/>
      </c>
      <c r="P448" s="23" t="str">
        <f aca="false">IF(COUNTA($A448:$J448)=0,"",$G448*Settings!$B$6+$H448*Settings!$B$7)</f>
        <v/>
      </c>
      <c r="Q448" s="23" t="str">
        <f aca="false">IF(COUNTA($A448:$J448)=0,"",$L448*Settings!$B$8)</f>
        <v/>
      </c>
      <c r="R448" s="23" t="str">
        <f aca="false">IF(COUNTA($A448:$J448)=0,"",($P448+$Q448)*Settings!$B$9)</f>
        <v/>
      </c>
      <c r="S448" s="23" t="str">
        <f aca="false">IF(COUNTA($A448:$J448)=0,"",$C448+$J448+SUM($M448:$R448))</f>
        <v/>
      </c>
      <c r="T448" s="23" t="str">
        <f aca="false">IF(COUNTA($A448:$J448)=0,"",$L448-$S448)</f>
        <v/>
      </c>
      <c r="U448" s="24" t="str">
        <f aca="false">IF(COUNTA($A448:$J448)=0,"",IF($L448=0,0,$T448/$L448))</f>
        <v/>
      </c>
      <c r="V448" s="24" t="str">
        <f aca="false">IF(COUNTA($A448:$J448)=0,"",IF($D448=0,0,$E448/$D448))</f>
        <v/>
      </c>
      <c r="W448" s="24" t="str">
        <f aca="false">IF(COUNTA($A448:$J448)=0,"",IF($F448=0,0,$G448/$F448))</f>
        <v/>
      </c>
      <c r="X448" s="24" t="str">
        <f aca="false">IF(COUNTA($A448:$J448)=0,"",IF($F448=0,0,$H448/$F448))</f>
        <v/>
      </c>
      <c r="Y448" s="25" t="str">
        <f aca="false">IF(COUNTA($A448:$J448)=0,"",IF($C448=0,0,$L448/$C448))</f>
        <v/>
      </c>
      <c r="Z448" s="23" t="str">
        <f aca="false">IF(COUNTA($A448:$J448)=0,"",IF($G448=0,0,$C448/$G448))</f>
        <v/>
      </c>
      <c r="AA448" s="23" t="str">
        <f aca="false">IF(COUNTA($A448:$J448)=0,"",IF($G448=0,0,$T448/$G448))</f>
        <v/>
      </c>
      <c r="AB448" s="9" t="str">
        <f aca="false">IF(COUNTA($A448:$J448)=0,"",IF($B448="","Pick a product",IF($E448&gt;$D448,"Confirmed &gt; received",IF($F448&gt;$E448,"Dispatched &gt; confirmed",IF($G448+$H448&gt;$F448,"Delivered + returned &gt; dispatched","OK")))))</f>
        <v/>
      </c>
    </row>
    <row r="449" customFormat="false" ht="15" hidden="false" customHeight="false" outlineLevel="0" collapsed="false">
      <c r="A449" s="20"/>
      <c r="B449" s="14"/>
      <c r="C449" s="15"/>
      <c r="D449" s="21"/>
      <c r="E449" s="21"/>
      <c r="F449" s="21"/>
      <c r="G449" s="21"/>
      <c r="H449" s="21"/>
      <c r="I449" s="15"/>
      <c r="J449" s="15"/>
      <c r="K449" s="22" t="str">
        <f aca="false">IF(COUNTA($A449:$J449)=0,"",IF($I449&lt;&gt;"",$I449,IFERROR(INDEX(Settings!$B$14:$B$28,MATCH($B449,Settings!$A$14:$A$28,0)),0)))</f>
        <v/>
      </c>
      <c r="L449" s="23" t="str">
        <f aca="false">IF(COUNTA($A449:$J449)=0,"",$G449*($K449+IFERROR(INDEX(Settings!$C$14:$C$28,MATCH($B449,Settings!$A$14:$A$28,0)),0)))</f>
        <v/>
      </c>
      <c r="M449" s="23" t="str">
        <f aca="false">IF(COUNTA($A449:$J449)=0,"",($G449+$H449*Settings!$B$10)*IFERROR(INDEX(Settings!$D$14:$D$28,MATCH($B449,Settings!$A$14:$A$28,0)),0))</f>
        <v/>
      </c>
      <c r="N449" s="23" t="str">
        <f aca="false">IF(COUNTA($A449:$J449)=0,"",$F449*IFERROR(INDEX(Settings!$E$14:$E$28,MATCH($B449,Settings!$A$14:$A$28,0)),0))</f>
        <v/>
      </c>
      <c r="O449" s="23" t="str">
        <f aca="false">IF(COUNTA($A449:$J449)=0,"",$D449*Settings!$B$5)</f>
        <v/>
      </c>
      <c r="P449" s="23" t="str">
        <f aca="false">IF(COUNTA($A449:$J449)=0,"",$G449*Settings!$B$6+$H449*Settings!$B$7)</f>
        <v/>
      </c>
      <c r="Q449" s="23" t="str">
        <f aca="false">IF(COUNTA($A449:$J449)=0,"",$L449*Settings!$B$8)</f>
        <v/>
      </c>
      <c r="R449" s="23" t="str">
        <f aca="false">IF(COUNTA($A449:$J449)=0,"",($P449+$Q449)*Settings!$B$9)</f>
        <v/>
      </c>
      <c r="S449" s="23" t="str">
        <f aca="false">IF(COUNTA($A449:$J449)=0,"",$C449+$J449+SUM($M449:$R449))</f>
        <v/>
      </c>
      <c r="T449" s="23" t="str">
        <f aca="false">IF(COUNTA($A449:$J449)=0,"",$L449-$S449)</f>
        <v/>
      </c>
      <c r="U449" s="24" t="str">
        <f aca="false">IF(COUNTA($A449:$J449)=0,"",IF($L449=0,0,$T449/$L449))</f>
        <v/>
      </c>
      <c r="V449" s="24" t="str">
        <f aca="false">IF(COUNTA($A449:$J449)=0,"",IF($D449=0,0,$E449/$D449))</f>
        <v/>
      </c>
      <c r="W449" s="24" t="str">
        <f aca="false">IF(COUNTA($A449:$J449)=0,"",IF($F449=0,0,$G449/$F449))</f>
        <v/>
      </c>
      <c r="X449" s="24" t="str">
        <f aca="false">IF(COUNTA($A449:$J449)=0,"",IF($F449=0,0,$H449/$F449))</f>
        <v/>
      </c>
      <c r="Y449" s="25" t="str">
        <f aca="false">IF(COUNTA($A449:$J449)=0,"",IF($C449=0,0,$L449/$C449))</f>
        <v/>
      </c>
      <c r="Z449" s="23" t="str">
        <f aca="false">IF(COUNTA($A449:$J449)=0,"",IF($G449=0,0,$C449/$G449))</f>
        <v/>
      </c>
      <c r="AA449" s="23" t="str">
        <f aca="false">IF(COUNTA($A449:$J449)=0,"",IF($G449=0,0,$T449/$G449))</f>
        <v/>
      </c>
      <c r="AB449" s="9" t="str">
        <f aca="false">IF(COUNTA($A449:$J449)=0,"",IF($B449="","Pick a product",IF($E449&gt;$D449,"Confirmed &gt; received",IF($F449&gt;$E449,"Dispatched &gt; confirmed",IF($G449+$H449&gt;$F449,"Delivered + returned &gt; dispatched","OK")))))</f>
        <v/>
      </c>
    </row>
    <row r="450" customFormat="false" ht="15" hidden="false" customHeight="false" outlineLevel="0" collapsed="false">
      <c r="A450" s="20"/>
      <c r="B450" s="14"/>
      <c r="C450" s="15"/>
      <c r="D450" s="21"/>
      <c r="E450" s="21"/>
      <c r="F450" s="21"/>
      <c r="G450" s="21"/>
      <c r="H450" s="21"/>
      <c r="I450" s="15"/>
      <c r="J450" s="15"/>
      <c r="K450" s="22" t="str">
        <f aca="false">IF(COUNTA($A450:$J450)=0,"",IF($I450&lt;&gt;"",$I450,IFERROR(INDEX(Settings!$B$14:$B$28,MATCH($B450,Settings!$A$14:$A$28,0)),0)))</f>
        <v/>
      </c>
      <c r="L450" s="23" t="str">
        <f aca="false">IF(COUNTA($A450:$J450)=0,"",$G450*($K450+IFERROR(INDEX(Settings!$C$14:$C$28,MATCH($B450,Settings!$A$14:$A$28,0)),0)))</f>
        <v/>
      </c>
      <c r="M450" s="23" t="str">
        <f aca="false">IF(COUNTA($A450:$J450)=0,"",($G450+$H450*Settings!$B$10)*IFERROR(INDEX(Settings!$D$14:$D$28,MATCH($B450,Settings!$A$14:$A$28,0)),0))</f>
        <v/>
      </c>
      <c r="N450" s="23" t="str">
        <f aca="false">IF(COUNTA($A450:$J450)=0,"",$F450*IFERROR(INDEX(Settings!$E$14:$E$28,MATCH($B450,Settings!$A$14:$A$28,0)),0))</f>
        <v/>
      </c>
      <c r="O450" s="23" t="str">
        <f aca="false">IF(COUNTA($A450:$J450)=0,"",$D450*Settings!$B$5)</f>
        <v/>
      </c>
      <c r="P450" s="23" t="str">
        <f aca="false">IF(COUNTA($A450:$J450)=0,"",$G450*Settings!$B$6+$H450*Settings!$B$7)</f>
        <v/>
      </c>
      <c r="Q450" s="23" t="str">
        <f aca="false">IF(COUNTA($A450:$J450)=0,"",$L450*Settings!$B$8)</f>
        <v/>
      </c>
      <c r="R450" s="23" t="str">
        <f aca="false">IF(COUNTA($A450:$J450)=0,"",($P450+$Q450)*Settings!$B$9)</f>
        <v/>
      </c>
      <c r="S450" s="23" t="str">
        <f aca="false">IF(COUNTA($A450:$J450)=0,"",$C450+$J450+SUM($M450:$R450))</f>
        <v/>
      </c>
      <c r="T450" s="23" t="str">
        <f aca="false">IF(COUNTA($A450:$J450)=0,"",$L450-$S450)</f>
        <v/>
      </c>
      <c r="U450" s="24" t="str">
        <f aca="false">IF(COUNTA($A450:$J450)=0,"",IF($L450=0,0,$T450/$L450))</f>
        <v/>
      </c>
      <c r="V450" s="24" t="str">
        <f aca="false">IF(COUNTA($A450:$J450)=0,"",IF($D450=0,0,$E450/$D450))</f>
        <v/>
      </c>
      <c r="W450" s="24" t="str">
        <f aca="false">IF(COUNTA($A450:$J450)=0,"",IF($F450=0,0,$G450/$F450))</f>
        <v/>
      </c>
      <c r="X450" s="24" t="str">
        <f aca="false">IF(COUNTA($A450:$J450)=0,"",IF($F450=0,0,$H450/$F450))</f>
        <v/>
      </c>
      <c r="Y450" s="25" t="str">
        <f aca="false">IF(COUNTA($A450:$J450)=0,"",IF($C450=0,0,$L450/$C450))</f>
        <v/>
      </c>
      <c r="Z450" s="23" t="str">
        <f aca="false">IF(COUNTA($A450:$J450)=0,"",IF($G450=0,0,$C450/$G450))</f>
        <v/>
      </c>
      <c r="AA450" s="23" t="str">
        <f aca="false">IF(COUNTA($A450:$J450)=0,"",IF($G450=0,0,$T450/$G450))</f>
        <v/>
      </c>
      <c r="AB450" s="9" t="str">
        <f aca="false">IF(COUNTA($A450:$J450)=0,"",IF($B450="","Pick a product",IF($E450&gt;$D450,"Confirmed &gt; received",IF($F450&gt;$E450,"Dispatched &gt; confirmed",IF($G450+$H450&gt;$F450,"Delivered + returned &gt; dispatched","OK")))))</f>
        <v/>
      </c>
    </row>
    <row r="451" customFormat="false" ht="15" hidden="false" customHeight="false" outlineLevel="0" collapsed="false">
      <c r="A451" s="20"/>
      <c r="B451" s="14"/>
      <c r="C451" s="15"/>
      <c r="D451" s="21"/>
      <c r="E451" s="21"/>
      <c r="F451" s="21"/>
      <c r="G451" s="21"/>
      <c r="H451" s="21"/>
      <c r="I451" s="15"/>
      <c r="J451" s="15"/>
      <c r="K451" s="22" t="str">
        <f aca="false">IF(COUNTA($A451:$J451)=0,"",IF($I451&lt;&gt;"",$I451,IFERROR(INDEX(Settings!$B$14:$B$28,MATCH($B451,Settings!$A$14:$A$28,0)),0)))</f>
        <v/>
      </c>
      <c r="L451" s="23" t="str">
        <f aca="false">IF(COUNTA($A451:$J451)=0,"",$G451*($K451+IFERROR(INDEX(Settings!$C$14:$C$28,MATCH($B451,Settings!$A$14:$A$28,0)),0)))</f>
        <v/>
      </c>
      <c r="M451" s="23" t="str">
        <f aca="false">IF(COUNTA($A451:$J451)=0,"",($G451+$H451*Settings!$B$10)*IFERROR(INDEX(Settings!$D$14:$D$28,MATCH($B451,Settings!$A$14:$A$28,0)),0))</f>
        <v/>
      </c>
      <c r="N451" s="23" t="str">
        <f aca="false">IF(COUNTA($A451:$J451)=0,"",$F451*IFERROR(INDEX(Settings!$E$14:$E$28,MATCH($B451,Settings!$A$14:$A$28,0)),0))</f>
        <v/>
      </c>
      <c r="O451" s="23" t="str">
        <f aca="false">IF(COUNTA($A451:$J451)=0,"",$D451*Settings!$B$5)</f>
        <v/>
      </c>
      <c r="P451" s="23" t="str">
        <f aca="false">IF(COUNTA($A451:$J451)=0,"",$G451*Settings!$B$6+$H451*Settings!$B$7)</f>
        <v/>
      </c>
      <c r="Q451" s="23" t="str">
        <f aca="false">IF(COUNTA($A451:$J451)=0,"",$L451*Settings!$B$8)</f>
        <v/>
      </c>
      <c r="R451" s="23" t="str">
        <f aca="false">IF(COUNTA($A451:$J451)=0,"",($P451+$Q451)*Settings!$B$9)</f>
        <v/>
      </c>
      <c r="S451" s="23" t="str">
        <f aca="false">IF(COUNTA($A451:$J451)=0,"",$C451+$J451+SUM($M451:$R451))</f>
        <v/>
      </c>
      <c r="T451" s="23" t="str">
        <f aca="false">IF(COUNTA($A451:$J451)=0,"",$L451-$S451)</f>
        <v/>
      </c>
      <c r="U451" s="24" t="str">
        <f aca="false">IF(COUNTA($A451:$J451)=0,"",IF($L451=0,0,$T451/$L451))</f>
        <v/>
      </c>
      <c r="V451" s="24" t="str">
        <f aca="false">IF(COUNTA($A451:$J451)=0,"",IF($D451=0,0,$E451/$D451))</f>
        <v/>
      </c>
      <c r="W451" s="24" t="str">
        <f aca="false">IF(COUNTA($A451:$J451)=0,"",IF($F451=0,0,$G451/$F451))</f>
        <v/>
      </c>
      <c r="X451" s="24" t="str">
        <f aca="false">IF(COUNTA($A451:$J451)=0,"",IF($F451=0,0,$H451/$F451))</f>
        <v/>
      </c>
      <c r="Y451" s="25" t="str">
        <f aca="false">IF(COUNTA($A451:$J451)=0,"",IF($C451=0,0,$L451/$C451))</f>
        <v/>
      </c>
      <c r="Z451" s="23" t="str">
        <f aca="false">IF(COUNTA($A451:$J451)=0,"",IF($G451=0,0,$C451/$G451))</f>
        <v/>
      </c>
      <c r="AA451" s="23" t="str">
        <f aca="false">IF(COUNTA($A451:$J451)=0,"",IF($G451=0,0,$T451/$G451))</f>
        <v/>
      </c>
      <c r="AB451" s="9" t="str">
        <f aca="false">IF(COUNTA($A451:$J451)=0,"",IF($B451="","Pick a product",IF($E451&gt;$D451,"Confirmed &gt; received",IF($F451&gt;$E451,"Dispatched &gt; confirmed",IF($G451+$H451&gt;$F451,"Delivered + returned &gt; dispatched","OK")))))</f>
        <v/>
      </c>
    </row>
    <row r="452" customFormat="false" ht="15" hidden="false" customHeight="false" outlineLevel="0" collapsed="false">
      <c r="A452" s="20"/>
      <c r="B452" s="14"/>
      <c r="C452" s="15"/>
      <c r="D452" s="21"/>
      <c r="E452" s="21"/>
      <c r="F452" s="21"/>
      <c r="G452" s="21"/>
      <c r="H452" s="21"/>
      <c r="I452" s="15"/>
      <c r="J452" s="15"/>
      <c r="K452" s="22" t="str">
        <f aca="false">IF(COUNTA($A452:$J452)=0,"",IF($I452&lt;&gt;"",$I452,IFERROR(INDEX(Settings!$B$14:$B$28,MATCH($B452,Settings!$A$14:$A$28,0)),0)))</f>
        <v/>
      </c>
      <c r="L452" s="23" t="str">
        <f aca="false">IF(COUNTA($A452:$J452)=0,"",$G452*($K452+IFERROR(INDEX(Settings!$C$14:$C$28,MATCH($B452,Settings!$A$14:$A$28,0)),0)))</f>
        <v/>
      </c>
      <c r="M452" s="23" t="str">
        <f aca="false">IF(COUNTA($A452:$J452)=0,"",($G452+$H452*Settings!$B$10)*IFERROR(INDEX(Settings!$D$14:$D$28,MATCH($B452,Settings!$A$14:$A$28,0)),0))</f>
        <v/>
      </c>
      <c r="N452" s="23" t="str">
        <f aca="false">IF(COUNTA($A452:$J452)=0,"",$F452*IFERROR(INDEX(Settings!$E$14:$E$28,MATCH($B452,Settings!$A$14:$A$28,0)),0))</f>
        <v/>
      </c>
      <c r="O452" s="23" t="str">
        <f aca="false">IF(COUNTA($A452:$J452)=0,"",$D452*Settings!$B$5)</f>
        <v/>
      </c>
      <c r="P452" s="23" t="str">
        <f aca="false">IF(COUNTA($A452:$J452)=0,"",$G452*Settings!$B$6+$H452*Settings!$B$7)</f>
        <v/>
      </c>
      <c r="Q452" s="23" t="str">
        <f aca="false">IF(COUNTA($A452:$J452)=0,"",$L452*Settings!$B$8)</f>
        <v/>
      </c>
      <c r="R452" s="23" t="str">
        <f aca="false">IF(COUNTA($A452:$J452)=0,"",($P452+$Q452)*Settings!$B$9)</f>
        <v/>
      </c>
      <c r="S452" s="23" t="str">
        <f aca="false">IF(COUNTA($A452:$J452)=0,"",$C452+$J452+SUM($M452:$R452))</f>
        <v/>
      </c>
      <c r="T452" s="23" t="str">
        <f aca="false">IF(COUNTA($A452:$J452)=0,"",$L452-$S452)</f>
        <v/>
      </c>
      <c r="U452" s="24" t="str">
        <f aca="false">IF(COUNTA($A452:$J452)=0,"",IF($L452=0,0,$T452/$L452))</f>
        <v/>
      </c>
      <c r="V452" s="24" t="str">
        <f aca="false">IF(COUNTA($A452:$J452)=0,"",IF($D452=0,0,$E452/$D452))</f>
        <v/>
      </c>
      <c r="W452" s="24" t="str">
        <f aca="false">IF(COUNTA($A452:$J452)=0,"",IF($F452=0,0,$G452/$F452))</f>
        <v/>
      </c>
      <c r="X452" s="24" t="str">
        <f aca="false">IF(COUNTA($A452:$J452)=0,"",IF($F452=0,0,$H452/$F452))</f>
        <v/>
      </c>
      <c r="Y452" s="25" t="str">
        <f aca="false">IF(COUNTA($A452:$J452)=0,"",IF($C452=0,0,$L452/$C452))</f>
        <v/>
      </c>
      <c r="Z452" s="23" t="str">
        <f aca="false">IF(COUNTA($A452:$J452)=0,"",IF($G452=0,0,$C452/$G452))</f>
        <v/>
      </c>
      <c r="AA452" s="23" t="str">
        <f aca="false">IF(COUNTA($A452:$J452)=0,"",IF($G452=0,0,$T452/$G452))</f>
        <v/>
      </c>
      <c r="AB452" s="9" t="str">
        <f aca="false">IF(COUNTA($A452:$J452)=0,"",IF($B452="","Pick a product",IF($E452&gt;$D452,"Confirmed &gt; received",IF($F452&gt;$E452,"Dispatched &gt; confirmed",IF($G452+$H452&gt;$F452,"Delivered + returned &gt; dispatched","OK")))))</f>
        <v/>
      </c>
    </row>
    <row r="453" customFormat="false" ht="15" hidden="false" customHeight="false" outlineLevel="0" collapsed="false">
      <c r="A453" s="20"/>
      <c r="B453" s="14"/>
      <c r="C453" s="15"/>
      <c r="D453" s="21"/>
      <c r="E453" s="21"/>
      <c r="F453" s="21"/>
      <c r="G453" s="21"/>
      <c r="H453" s="21"/>
      <c r="I453" s="15"/>
      <c r="J453" s="15"/>
      <c r="K453" s="22" t="str">
        <f aca="false">IF(COUNTA($A453:$J453)=0,"",IF($I453&lt;&gt;"",$I453,IFERROR(INDEX(Settings!$B$14:$B$28,MATCH($B453,Settings!$A$14:$A$28,0)),0)))</f>
        <v/>
      </c>
      <c r="L453" s="23" t="str">
        <f aca="false">IF(COUNTA($A453:$J453)=0,"",$G453*($K453+IFERROR(INDEX(Settings!$C$14:$C$28,MATCH($B453,Settings!$A$14:$A$28,0)),0)))</f>
        <v/>
      </c>
      <c r="M453" s="23" t="str">
        <f aca="false">IF(COUNTA($A453:$J453)=0,"",($G453+$H453*Settings!$B$10)*IFERROR(INDEX(Settings!$D$14:$D$28,MATCH($B453,Settings!$A$14:$A$28,0)),0))</f>
        <v/>
      </c>
      <c r="N453" s="23" t="str">
        <f aca="false">IF(COUNTA($A453:$J453)=0,"",$F453*IFERROR(INDEX(Settings!$E$14:$E$28,MATCH($B453,Settings!$A$14:$A$28,0)),0))</f>
        <v/>
      </c>
      <c r="O453" s="23" t="str">
        <f aca="false">IF(COUNTA($A453:$J453)=0,"",$D453*Settings!$B$5)</f>
        <v/>
      </c>
      <c r="P453" s="23" t="str">
        <f aca="false">IF(COUNTA($A453:$J453)=0,"",$G453*Settings!$B$6+$H453*Settings!$B$7)</f>
        <v/>
      </c>
      <c r="Q453" s="23" t="str">
        <f aca="false">IF(COUNTA($A453:$J453)=0,"",$L453*Settings!$B$8)</f>
        <v/>
      </c>
      <c r="R453" s="23" t="str">
        <f aca="false">IF(COUNTA($A453:$J453)=0,"",($P453+$Q453)*Settings!$B$9)</f>
        <v/>
      </c>
      <c r="S453" s="23" t="str">
        <f aca="false">IF(COUNTA($A453:$J453)=0,"",$C453+$J453+SUM($M453:$R453))</f>
        <v/>
      </c>
      <c r="T453" s="23" t="str">
        <f aca="false">IF(COUNTA($A453:$J453)=0,"",$L453-$S453)</f>
        <v/>
      </c>
      <c r="U453" s="24" t="str">
        <f aca="false">IF(COUNTA($A453:$J453)=0,"",IF($L453=0,0,$T453/$L453))</f>
        <v/>
      </c>
      <c r="V453" s="24" t="str">
        <f aca="false">IF(COUNTA($A453:$J453)=0,"",IF($D453=0,0,$E453/$D453))</f>
        <v/>
      </c>
      <c r="W453" s="24" t="str">
        <f aca="false">IF(COUNTA($A453:$J453)=0,"",IF($F453=0,0,$G453/$F453))</f>
        <v/>
      </c>
      <c r="X453" s="24" t="str">
        <f aca="false">IF(COUNTA($A453:$J453)=0,"",IF($F453=0,0,$H453/$F453))</f>
        <v/>
      </c>
      <c r="Y453" s="25" t="str">
        <f aca="false">IF(COUNTA($A453:$J453)=0,"",IF($C453=0,0,$L453/$C453))</f>
        <v/>
      </c>
      <c r="Z453" s="23" t="str">
        <f aca="false">IF(COUNTA($A453:$J453)=0,"",IF($G453=0,0,$C453/$G453))</f>
        <v/>
      </c>
      <c r="AA453" s="23" t="str">
        <f aca="false">IF(COUNTA($A453:$J453)=0,"",IF($G453=0,0,$T453/$G453))</f>
        <v/>
      </c>
      <c r="AB453" s="9" t="str">
        <f aca="false">IF(COUNTA($A453:$J453)=0,"",IF($B453="","Pick a product",IF($E453&gt;$D453,"Confirmed &gt; received",IF($F453&gt;$E453,"Dispatched &gt; confirmed",IF($G453+$H453&gt;$F453,"Delivered + returned &gt; dispatched","OK")))))</f>
        <v/>
      </c>
    </row>
    <row r="454" customFormat="false" ht="15" hidden="false" customHeight="false" outlineLevel="0" collapsed="false">
      <c r="A454" s="20"/>
      <c r="B454" s="14"/>
      <c r="C454" s="15"/>
      <c r="D454" s="21"/>
      <c r="E454" s="21"/>
      <c r="F454" s="21"/>
      <c r="G454" s="21"/>
      <c r="H454" s="21"/>
      <c r="I454" s="15"/>
      <c r="J454" s="15"/>
      <c r="K454" s="22" t="str">
        <f aca="false">IF(COUNTA($A454:$J454)=0,"",IF($I454&lt;&gt;"",$I454,IFERROR(INDEX(Settings!$B$14:$B$28,MATCH($B454,Settings!$A$14:$A$28,0)),0)))</f>
        <v/>
      </c>
      <c r="L454" s="23" t="str">
        <f aca="false">IF(COUNTA($A454:$J454)=0,"",$G454*($K454+IFERROR(INDEX(Settings!$C$14:$C$28,MATCH($B454,Settings!$A$14:$A$28,0)),0)))</f>
        <v/>
      </c>
      <c r="M454" s="23" t="str">
        <f aca="false">IF(COUNTA($A454:$J454)=0,"",($G454+$H454*Settings!$B$10)*IFERROR(INDEX(Settings!$D$14:$D$28,MATCH($B454,Settings!$A$14:$A$28,0)),0))</f>
        <v/>
      </c>
      <c r="N454" s="23" t="str">
        <f aca="false">IF(COUNTA($A454:$J454)=0,"",$F454*IFERROR(INDEX(Settings!$E$14:$E$28,MATCH($B454,Settings!$A$14:$A$28,0)),0))</f>
        <v/>
      </c>
      <c r="O454" s="23" t="str">
        <f aca="false">IF(COUNTA($A454:$J454)=0,"",$D454*Settings!$B$5)</f>
        <v/>
      </c>
      <c r="P454" s="23" t="str">
        <f aca="false">IF(COUNTA($A454:$J454)=0,"",$G454*Settings!$B$6+$H454*Settings!$B$7)</f>
        <v/>
      </c>
      <c r="Q454" s="23" t="str">
        <f aca="false">IF(COUNTA($A454:$J454)=0,"",$L454*Settings!$B$8)</f>
        <v/>
      </c>
      <c r="R454" s="23" t="str">
        <f aca="false">IF(COUNTA($A454:$J454)=0,"",($P454+$Q454)*Settings!$B$9)</f>
        <v/>
      </c>
      <c r="S454" s="23" t="str">
        <f aca="false">IF(COUNTA($A454:$J454)=0,"",$C454+$J454+SUM($M454:$R454))</f>
        <v/>
      </c>
      <c r="T454" s="23" t="str">
        <f aca="false">IF(COUNTA($A454:$J454)=0,"",$L454-$S454)</f>
        <v/>
      </c>
      <c r="U454" s="24" t="str">
        <f aca="false">IF(COUNTA($A454:$J454)=0,"",IF($L454=0,0,$T454/$L454))</f>
        <v/>
      </c>
      <c r="V454" s="24" t="str">
        <f aca="false">IF(COUNTA($A454:$J454)=0,"",IF($D454=0,0,$E454/$D454))</f>
        <v/>
      </c>
      <c r="W454" s="24" t="str">
        <f aca="false">IF(COUNTA($A454:$J454)=0,"",IF($F454=0,0,$G454/$F454))</f>
        <v/>
      </c>
      <c r="X454" s="24" t="str">
        <f aca="false">IF(COUNTA($A454:$J454)=0,"",IF($F454=0,0,$H454/$F454))</f>
        <v/>
      </c>
      <c r="Y454" s="25" t="str">
        <f aca="false">IF(COUNTA($A454:$J454)=0,"",IF($C454=0,0,$L454/$C454))</f>
        <v/>
      </c>
      <c r="Z454" s="23" t="str">
        <f aca="false">IF(COUNTA($A454:$J454)=0,"",IF($G454=0,0,$C454/$G454))</f>
        <v/>
      </c>
      <c r="AA454" s="23" t="str">
        <f aca="false">IF(COUNTA($A454:$J454)=0,"",IF($G454=0,0,$T454/$G454))</f>
        <v/>
      </c>
      <c r="AB454" s="9" t="str">
        <f aca="false">IF(COUNTA($A454:$J454)=0,"",IF($B454="","Pick a product",IF($E454&gt;$D454,"Confirmed &gt; received",IF($F454&gt;$E454,"Dispatched &gt; confirmed",IF($G454+$H454&gt;$F454,"Delivered + returned &gt; dispatched","OK")))))</f>
        <v/>
      </c>
    </row>
    <row r="455" customFormat="false" ht="15" hidden="false" customHeight="false" outlineLevel="0" collapsed="false">
      <c r="A455" s="20"/>
      <c r="B455" s="14"/>
      <c r="C455" s="15"/>
      <c r="D455" s="21"/>
      <c r="E455" s="21"/>
      <c r="F455" s="21"/>
      <c r="G455" s="21"/>
      <c r="H455" s="21"/>
      <c r="I455" s="15"/>
      <c r="J455" s="15"/>
      <c r="K455" s="22" t="str">
        <f aca="false">IF(COUNTA($A455:$J455)=0,"",IF($I455&lt;&gt;"",$I455,IFERROR(INDEX(Settings!$B$14:$B$28,MATCH($B455,Settings!$A$14:$A$28,0)),0)))</f>
        <v/>
      </c>
      <c r="L455" s="23" t="str">
        <f aca="false">IF(COUNTA($A455:$J455)=0,"",$G455*($K455+IFERROR(INDEX(Settings!$C$14:$C$28,MATCH($B455,Settings!$A$14:$A$28,0)),0)))</f>
        <v/>
      </c>
      <c r="M455" s="23" t="str">
        <f aca="false">IF(COUNTA($A455:$J455)=0,"",($G455+$H455*Settings!$B$10)*IFERROR(INDEX(Settings!$D$14:$D$28,MATCH($B455,Settings!$A$14:$A$28,0)),0))</f>
        <v/>
      </c>
      <c r="N455" s="23" t="str">
        <f aca="false">IF(COUNTA($A455:$J455)=0,"",$F455*IFERROR(INDEX(Settings!$E$14:$E$28,MATCH($B455,Settings!$A$14:$A$28,0)),0))</f>
        <v/>
      </c>
      <c r="O455" s="23" t="str">
        <f aca="false">IF(COUNTA($A455:$J455)=0,"",$D455*Settings!$B$5)</f>
        <v/>
      </c>
      <c r="P455" s="23" t="str">
        <f aca="false">IF(COUNTA($A455:$J455)=0,"",$G455*Settings!$B$6+$H455*Settings!$B$7)</f>
        <v/>
      </c>
      <c r="Q455" s="23" t="str">
        <f aca="false">IF(COUNTA($A455:$J455)=0,"",$L455*Settings!$B$8)</f>
        <v/>
      </c>
      <c r="R455" s="23" t="str">
        <f aca="false">IF(COUNTA($A455:$J455)=0,"",($P455+$Q455)*Settings!$B$9)</f>
        <v/>
      </c>
      <c r="S455" s="23" t="str">
        <f aca="false">IF(COUNTA($A455:$J455)=0,"",$C455+$J455+SUM($M455:$R455))</f>
        <v/>
      </c>
      <c r="T455" s="23" t="str">
        <f aca="false">IF(COUNTA($A455:$J455)=0,"",$L455-$S455)</f>
        <v/>
      </c>
      <c r="U455" s="24" t="str">
        <f aca="false">IF(COUNTA($A455:$J455)=0,"",IF($L455=0,0,$T455/$L455))</f>
        <v/>
      </c>
      <c r="V455" s="24" t="str">
        <f aca="false">IF(COUNTA($A455:$J455)=0,"",IF($D455=0,0,$E455/$D455))</f>
        <v/>
      </c>
      <c r="W455" s="24" t="str">
        <f aca="false">IF(COUNTA($A455:$J455)=0,"",IF($F455=0,0,$G455/$F455))</f>
        <v/>
      </c>
      <c r="X455" s="24" t="str">
        <f aca="false">IF(COUNTA($A455:$J455)=0,"",IF($F455=0,0,$H455/$F455))</f>
        <v/>
      </c>
      <c r="Y455" s="25" t="str">
        <f aca="false">IF(COUNTA($A455:$J455)=0,"",IF($C455=0,0,$L455/$C455))</f>
        <v/>
      </c>
      <c r="Z455" s="23" t="str">
        <f aca="false">IF(COUNTA($A455:$J455)=0,"",IF($G455=0,0,$C455/$G455))</f>
        <v/>
      </c>
      <c r="AA455" s="23" t="str">
        <f aca="false">IF(COUNTA($A455:$J455)=0,"",IF($G455=0,0,$T455/$G455))</f>
        <v/>
      </c>
      <c r="AB455" s="9" t="str">
        <f aca="false">IF(COUNTA($A455:$J455)=0,"",IF($B455="","Pick a product",IF($E455&gt;$D455,"Confirmed &gt; received",IF($F455&gt;$E455,"Dispatched &gt; confirmed",IF($G455+$H455&gt;$F455,"Delivered + returned &gt; dispatched","OK")))))</f>
        <v/>
      </c>
    </row>
    <row r="456" customFormat="false" ht="15" hidden="false" customHeight="false" outlineLevel="0" collapsed="false">
      <c r="A456" s="20"/>
      <c r="B456" s="14"/>
      <c r="C456" s="15"/>
      <c r="D456" s="21"/>
      <c r="E456" s="21"/>
      <c r="F456" s="21"/>
      <c r="G456" s="21"/>
      <c r="H456" s="21"/>
      <c r="I456" s="15"/>
      <c r="J456" s="15"/>
      <c r="K456" s="22" t="str">
        <f aca="false">IF(COUNTA($A456:$J456)=0,"",IF($I456&lt;&gt;"",$I456,IFERROR(INDEX(Settings!$B$14:$B$28,MATCH($B456,Settings!$A$14:$A$28,0)),0)))</f>
        <v/>
      </c>
      <c r="L456" s="23" t="str">
        <f aca="false">IF(COUNTA($A456:$J456)=0,"",$G456*($K456+IFERROR(INDEX(Settings!$C$14:$C$28,MATCH($B456,Settings!$A$14:$A$28,0)),0)))</f>
        <v/>
      </c>
      <c r="M456" s="23" t="str">
        <f aca="false">IF(COUNTA($A456:$J456)=0,"",($G456+$H456*Settings!$B$10)*IFERROR(INDEX(Settings!$D$14:$D$28,MATCH($B456,Settings!$A$14:$A$28,0)),0))</f>
        <v/>
      </c>
      <c r="N456" s="23" t="str">
        <f aca="false">IF(COUNTA($A456:$J456)=0,"",$F456*IFERROR(INDEX(Settings!$E$14:$E$28,MATCH($B456,Settings!$A$14:$A$28,0)),0))</f>
        <v/>
      </c>
      <c r="O456" s="23" t="str">
        <f aca="false">IF(COUNTA($A456:$J456)=0,"",$D456*Settings!$B$5)</f>
        <v/>
      </c>
      <c r="P456" s="23" t="str">
        <f aca="false">IF(COUNTA($A456:$J456)=0,"",$G456*Settings!$B$6+$H456*Settings!$B$7)</f>
        <v/>
      </c>
      <c r="Q456" s="23" t="str">
        <f aca="false">IF(COUNTA($A456:$J456)=0,"",$L456*Settings!$B$8)</f>
        <v/>
      </c>
      <c r="R456" s="23" t="str">
        <f aca="false">IF(COUNTA($A456:$J456)=0,"",($P456+$Q456)*Settings!$B$9)</f>
        <v/>
      </c>
      <c r="S456" s="23" t="str">
        <f aca="false">IF(COUNTA($A456:$J456)=0,"",$C456+$J456+SUM($M456:$R456))</f>
        <v/>
      </c>
      <c r="T456" s="23" t="str">
        <f aca="false">IF(COUNTA($A456:$J456)=0,"",$L456-$S456)</f>
        <v/>
      </c>
      <c r="U456" s="24" t="str">
        <f aca="false">IF(COUNTA($A456:$J456)=0,"",IF($L456=0,0,$T456/$L456))</f>
        <v/>
      </c>
      <c r="V456" s="24" t="str">
        <f aca="false">IF(COUNTA($A456:$J456)=0,"",IF($D456=0,0,$E456/$D456))</f>
        <v/>
      </c>
      <c r="W456" s="24" t="str">
        <f aca="false">IF(COUNTA($A456:$J456)=0,"",IF($F456=0,0,$G456/$F456))</f>
        <v/>
      </c>
      <c r="X456" s="24" t="str">
        <f aca="false">IF(COUNTA($A456:$J456)=0,"",IF($F456=0,0,$H456/$F456))</f>
        <v/>
      </c>
      <c r="Y456" s="25" t="str">
        <f aca="false">IF(COUNTA($A456:$J456)=0,"",IF($C456=0,0,$L456/$C456))</f>
        <v/>
      </c>
      <c r="Z456" s="23" t="str">
        <f aca="false">IF(COUNTA($A456:$J456)=0,"",IF($G456=0,0,$C456/$G456))</f>
        <v/>
      </c>
      <c r="AA456" s="23" t="str">
        <f aca="false">IF(COUNTA($A456:$J456)=0,"",IF($G456=0,0,$T456/$G456))</f>
        <v/>
      </c>
      <c r="AB456" s="9" t="str">
        <f aca="false">IF(COUNTA($A456:$J456)=0,"",IF($B456="","Pick a product",IF($E456&gt;$D456,"Confirmed &gt; received",IF($F456&gt;$E456,"Dispatched &gt; confirmed",IF($G456+$H456&gt;$F456,"Delivered + returned &gt; dispatched","OK")))))</f>
        <v/>
      </c>
    </row>
    <row r="457" customFormat="false" ht="15" hidden="false" customHeight="false" outlineLevel="0" collapsed="false">
      <c r="A457" s="20"/>
      <c r="B457" s="14"/>
      <c r="C457" s="15"/>
      <c r="D457" s="21"/>
      <c r="E457" s="21"/>
      <c r="F457" s="21"/>
      <c r="G457" s="21"/>
      <c r="H457" s="21"/>
      <c r="I457" s="15"/>
      <c r="J457" s="15"/>
      <c r="K457" s="22" t="str">
        <f aca="false">IF(COUNTA($A457:$J457)=0,"",IF($I457&lt;&gt;"",$I457,IFERROR(INDEX(Settings!$B$14:$B$28,MATCH($B457,Settings!$A$14:$A$28,0)),0)))</f>
        <v/>
      </c>
      <c r="L457" s="23" t="str">
        <f aca="false">IF(COUNTA($A457:$J457)=0,"",$G457*($K457+IFERROR(INDEX(Settings!$C$14:$C$28,MATCH($B457,Settings!$A$14:$A$28,0)),0)))</f>
        <v/>
      </c>
      <c r="M457" s="23" t="str">
        <f aca="false">IF(COUNTA($A457:$J457)=0,"",($G457+$H457*Settings!$B$10)*IFERROR(INDEX(Settings!$D$14:$D$28,MATCH($B457,Settings!$A$14:$A$28,0)),0))</f>
        <v/>
      </c>
      <c r="N457" s="23" t="str">
        <f aca="false">IF(COUNTA($A457:$J457)=0,"",$F457*IFERROR(INDEX(Settings!$E$14:$E$28,MATCH($B457,Settings!$A$14:$A$28,0)),0))</f>
        <v/>
      </c>
      <c r="O457" s="23" t="str">
        <f aca="false">IF(COUNTA($A457:$J457)=0,"",$D457*Settings!$B$5)</f>
        <v/>
      </c>
      <c r="P457" s="23" t="str">
        <f aca="false">IF(COUNTA($A457:$J457)=0,"",$G457*Settings!$B$6+$H457*Settings!$B$7)</f>
        <v/>
      </c>
      <c r="Q457" s="23" t="str">
        <f aca="false">IF(COUNTA($A457:$J457)=0,"",$L457*Settings!$B$8)</f>
        <v/>
      </c>
      <c r="R457" s="23" t="str">
        <f aca="false">IF(COUNTA($A457:$J457)=0,"",($P457+$Q457)*Settings!$B$9)</f>
        <v/>
      </c>
      <c r="S457" s="23" t="str">
        <f aca="false">IF(COUNTA($A457:$J457)=0,"",$C457+$J457+SUM($M457:$R457))</f>
        <v/>
      </c>
      <c r="T457" s="23" t="str">
        <f aca="false">IF(COUNTA($A457:$J457)=0,"",$L457-$S457)</f>
        <v/>
      </c>
      <c r="U457" s="24" t="str">
        <f aca="false">IF(COUNTA($A457:$J457)=0,"",IF($L457=0,0,$T457/$L457))</f>
        <v/>
      </c>
      <c r="V457" s="24" t="str">
        <f aca="false">IF(COUNTA($A457:$J457)=0,"",IF($D457=0,0,$E457/$D457))</f>
        <v/>
      </c>
      <c r="W457" s="24" t="str">
        <f aca="false">IF(COUNTA($A457:$J457)=0,"",IF($F457=0,0,$G457/$F457))</f>
        <v/>
      </c>
      <c r="X457" s="24" t="str">
        <f aca="false">IF(COUNTA($A457:$J457)=0,"",IF($F457=0,0,$H457/$F457))</f>
        <v/>
      </c>
      <c r="Y457" s="25" t="str">
        <f aca="false">IF(COUNTA($A457:$J457)=0,"",IF($C457=0,0,$L457/$C457))</f>
        <v/>
      </c>
      <c r="Z457" s="23" t="str">
        <f aca="false">IF(COUNTA($A457:$J457)=0,"",IF($G457=0,0,$C457/$G457))</f>
        <v/>
      </c>
      <c r="AA457" s="23" t="str">
        <f aca="false">IF(COUNTA($A457:$J457)=0,"",IF($G457=0,0,$T457/$G457))</f>
        <v/>
      </c>
      <c r="AB457" s="9" t="str">
        <f aca="false">IF(COUNTA($A457:$J457)=0,"",IF($B457="","Pick a product",IF($E457&gt;$D457,"Confirmed &gt; received",IF($F457&gt;$E457,"Dispatched &gt; confirmed",IF($G457+$H457&gt;$F457,"Delivered + returned &gt; dispatched","OK")))))</f>
        <v/>
      </c>
    </row>
    <row r="458" customFormat="false" ht="15" hidden="false" customHeight="false" outlineLevel="0" collapsed="false">
      <c r="A458" s="20"/>
      <c r="B458" s="14"/>
      <c r="C458" s="15"/>
      <c r="D458" s="21"/>
      <c r="E458" s="21"/>
      <c r="F458" s="21"/>
      <c r="G458" s="21"/>
      <c r="H458" s="21"/>
      <c r="I458" s="15"/>
      <c r="J458" s="15"/>
      <c r="K458" s="22" t="str">
        <f aca="false">IF(COUNTA($A458:$J458)=0,"",IF($I458&lt;&gt;"",$I458,IFERROR(INDEX(Settings!$B$14:$B$28,MATCH($B458,Settings!$A$14:$A$28,0)),0)))</f>
        <v/>
      </c>
      <c r="L458" s="23" t="str">
        <f aca="false">IF(COUNTA($A458:$J458)=0,"",$G458*($K458+IFERROR(INDEX(Settings!$C$14:$C$28,MATCH($B458,Settings!$A$14:$A$28,0)),0)))</f>
        <v/>
      </c>
      <c r="M458" s="23" t="str">
        <f aca="false">IF(COUNTA($A458:$J458)=0,"",($G458+$H458*Settings!$B$10)*IFERROR(INDEX(Settings!$D$14:$D$28,MATCH($B458,Settings!$A$14:$A$28,0)),0))</f>
        <v/>
      </c>
      <c r="N458" s="23" t="str">
        <f aca="false">IF(COUNTA($A458:$J458)=0,"",$F458*IFERROR(INDEX(Settings!$E$14:$E$28,MATCH($B458,Settings!$A$14:$A$28,0)),0))</f>
        <v/>
      </c>
      <c r="O458" s="23" t="str">
        <f aca="false">IF(COUNTA($A458:$J458)=0,"",$D458*Settings!$B$5)</f>
        <v/>
      </c>
      <c r="P458" s="23" t="str">
        <f aca="false">IF(COUNTA($A458:$J458)=0,"",$G458*Settings!$B$6+$H458*Settings!$B$7)</f>
        <v/>
      </c>
      <c r="Q458" s="23" t="str">
        <f aca="false">IF(COUNTA($A458:$J458)=0,"",$L458*Settings!$B$8)</f>
        <v/>
      </c>
      <c r="R458" s="23" t="str">
        <f aca="false">IF(COUNTA($A458:$J458)=0,"",($P458+$Q458)*Settings!$B$9)</f>
        <v/>
      </c>
      <c r="S458" s="23" t="str">
        <f aca="false">IF(COUNTA($A458:$J458)=0,"",$C458+$J458+SUM($M458:$R458))</f>
        <v/>
      </c>
      <c r="T458" s="23" t="str">
        <f aca="false">IF(COUNTA($A458:$J458)=0,"",$L458-$S458)</f>
        <v/>
      </c>
      <c r="U458" s="24" t="str">
        <f aca="false">IF(COUNTA($A458:$J458)=0,"",IF($L458=0,0,$T458/$L458))</f>
        <v/>
      </c>
      <c r="V458" s="24" t="str">
        <f aca="false">IF(COUNTA($A458:$J458)=0,"",IF($D458=0,0,$E458/$D458))</f>
        <v/>
      </c>
      <c r="W458" s="24" t="str">
        <f aca="false">IF(COUNTA($A458:$J458)=0,"",IF($F458=0,0,$G458/$F458))</f>
        <v/>
      </c>
      <c r="X458" s="24" t="str">
        <f aca="false">IF(COUNTA($A458:$J458)=0,"",IF($F458=0,0,$H458/$F458))</f>
        <v/>
      </c>
      <c r="Y458" s="25" t="str">
        <f aca="false">IF(COUNTA($A458:$J458)=0,"",IF($C458=0,0,$L458/$C458))</f>
        <v/>
      </c>
      <c r="Z458" s="23" t="str">
        <f aca="false">IF(COUNTA($A458:$J458)=0,"",IF($G458=0,0,$C458/$G458))</f>
        <v/>
      </c>
      <c r="AA458" s="23" t="str">
        <f aca="false">IF(COUNTA($A458:$J458)=0,"",IF($G458=0,0,$T458/$G458))</f>
        <v/>
      </c>
      <c r="AB458" s="9" t="str">
        <f aca="false">IF(COUNTA($A458:$J458)=0,"",IF($B458="","Pick a product",IF($E458&gt;$D458,"Confirmed &gt; received",IF($F458&gt;$E458,"Dispatched &gt; confirmed",IF($G458+$H458&gt;$F458,"Delivered + returned &gt; dispatched","OK")))))</f>
        <v/>
      </c>
    </row>
    <row r="459" customFormat="false" ht="15" hidden="false" customHeight="false" outlineLevel="0" collapsed="false">
      <c r="A459" s="20"/>
      <c r="B459" s="14"/>
      <c r="C459" s="15"/>
      <c r="D459" s="21"/>
      <c r="E459" s="21"/>
      <c r="F459" s="21"/>
      <c r="G459" s="21"/>
      <c r="H459" s="21"/>
      <c r="I459" s="15"/>
      <c r="J459" s="15"/>
      <c r="K459" s="22" t="str">
        <f aca="false">IF(COUNTA($A459:$J459)=0,"",IF($I459&lt;&gt;"",$I459,IFERROR(INDEX(Settings!$B$14:$B$28,MATCH($B459,Settings!$A$14:$A$28,0)),0)))</f>
        <v/>
      </c>
      <c r="L459" s="23" t="str">
        <f aca="false">IF(COUNTA($A459:$J459)=0,"",$G459*($K459+IFERROR(INDEX(Settings!$C$14:$C$28,MATCH($B459,Settings!$A$14:$A$28,0)),0)))</f>
        <v/>
      </c>
      <c r="M459" s="23" t="str">
        <f aca="false">IF(COUNTA($A459:$J459)=0,"",($G459+$H459*Settings!$B$10)*IFERROR(INDEX(Settings!$D$14:$D$28,MATCH($B459,Settings!$A$14:$A$28,0)),0))</f>
        <v/>
      </c>
      <c r="N459" s="23" t="str">
        <f aca="false">IF(COUNTA($A459:$J459)=0,"",$F459*IFERROR(INDEX(Settings!$E$14:$E$28,MATCH($B459,Settings!$A$14:$A$28,0)),0))</f>
        <v/>
      </c>
      <c r="O459" s="23" t="str">
        <f aca="false">IF(COUNTA($A459:$J459)=0,"",$D459*Settings!$B$5)</f>
        <v/>
      </c>
      <c r="P459" s="23" t="str">
        <f aca="false">IF(COUNTA($A459:$J459)=0,"",$G459*Settings!$B$6+$H459*Settings!$B$7)</f>
        <v/>
      </c>
      <c r="Q459" s="23" t="str">
        <f aca="false">IF(COUNTA($A459:$J459)=0,"",$L459*Settings!$B$8)</f>
        <v/>
      </c>
      <c r="R459" s="23" t="str">
        <f aca="false">IF(COUNTA($A459:$J459)=0,"",($P459+$Q459)*Settings!$B$9)</f>
        <v/>
      </c>
      <c r="S459" s="23" t="str">
        <f aca="false">IF(COUNTA($A459:$J459)=0,"",$C459+$J459+SUM($M459:$R459))</f>
        <v/>
      </c>
      <c r="T459" s="23" t="str">
        <f aca="false">IF(COUNTA($A459:$J459)=0,"",$L459-$S459)</f>
        <v/>
      </c>
      <c r="U459" s="24" t="str">
        <f aca="false">IF(COUNTA($A459:$J459)=0,"",IF($L459=0,0,$T459/$L459))</f>
        <v/>
      </c>
      <c r="V459" s="24" t="str">
        <f aca="false">IF(COUNTA($A459:$J459)=0,"",IF($D459=0,0,$E459/$D459))</f>
        <v/>
      </c>
      <c r="W459" s="24" t="str">
        <f aca="false">IF(COUNTA($A459:$J459)=0,"",IF($F459=0,0,$G459/$F459))</f>
        <v/>
      </c>
      <c r="X459" s="24" t="str">
        <f aca="false">IF(COUNTA($A459:$J459)=0,"",IF($F459=0,0,$H459/$F459))</f>
        <v/>
      </c>
      <c r="Y459" s="25" t="str">
        <f aca="false">IF(COUNTA($A459:$J459)=0,"",IF($C459=0,0,$L459/$C459))</f>
        <v/>
      </c>
      <c r="Z459" s="23" t="str">
        <f aca="false">IF(COUNTA($A459:$J459)=0,"",IF($G459=0,0,$C459/$G459))</f>
        <v/>
      </c>
      <c r="AA459" s="23" t="str">
        <f aca="false">IF(COUNTA($A459:$J459)=0,"",IF($G459=0,0,$T459/$G459))</f>
        <v/>
      </c>
      <c r="AB459" s="9" t="str">
        <f aca="false">IF(COUNTA($A459:$J459)=0,"",IF($B459="","Pick a product",IF($E459&gt;$D459,"Confirmed &gt; received",IF($F459&gt;$E459,"Dispatched &gt; confirmed",IF($G459+$H459&gt;$F459,"Delivered + returned &gt; dispatched","OK")))))</f>
        <v/>
      </c>
    </row>
    <row r="460" customFormat="false" ht="15" hidden="false" customHeight="false" outlineLevel="0" collapsed="false">
      <c r="A460" s="20"/>
      <c r="B460" s="14"/>
      <c r="C460" s="15"/>
      <c r="D460" s="21"/>
      <c r="E460" s="21"/>
      <c r="F460" s="21"/>
      <c r="G460" s="21"/>
      <c r="H460" s="21"/>
      <c r="I460" s="15"/>
      <c r="J460" s="15"/>
      <c r="K460" s="22" t="str">
        <f aca="false">IF(COUNTA($A460:$J460)=0,"",IF($I460&lt;&gt;"",$I460,IFERROR(INDEX(Settings!$B$14:$B$28,MATCH($B460,Settings!$A$14:$A$28,0)),0)))</f>
        <v/>
      </c>
      <c r="L460" s="23" t="str">
        <f aca="false">IF(COUNTA($A460:$J460)=0,"",$G460*($K460+IFERROR(INDEX(Settings!$C$14:$C$28,MATCH($B460,Settings!$A$14:$A$28,0)),0)))</f>
        <v/>
      </c>
      <c r="M460" s="23" t="str">
        <f aca="false">IF(COUNTA($A460:$J460)=0,"",($G460+$H460*Settings!$B$10)*IFERROR(INDEX(Settings!$D$14:$D$28,MATCH($B460,Settings!$A$14:$A$28,0)),0))</f>
        <v/>
      </c>
      <c r="N460" s="23" t="str">
        <f aca="false">IF(COUNTA($A460:$J460)=0,"",$F460*IFERROR(INDEX(Settings!$E$14:$E$28,MATCH($B460,Settings!$A$14:$A$28,0)),0))</f>
        <v/>
      </c>
      <c r="O460" s="23" t="str">
        <f aca="false">IF(COUNTA($A460:$J460)=0,"",$D460*Settings!$B$5)</f>
        <v/>
      </c>
      <c r="P460" s="23" t="str">
        <f aca="false">IF(COUNTA($A460:$J460)=0,"",$G460*Settings!$B$6+$H460*Settings!$B$7)</f>
        <v/>
      </c>
      <c r="Q460" s="23" t="str">
        <f aca="false">IF(COUNTA($A460:$J460)=0,"",$L460*Settings!$B$8)</f>
        <v/>
      </c>
      <c r="R460" s="23" t="str">
        <f aca="false">IF(COUNTA($A460:$J460)=0,"",($P460+$Q460)*Settings!$B$9)</f>
        <v/>
      </c>
      <c r="S460" s="23" t="str">
        <f aca="false">IF(COUNTA($A460:$J460)=0,"",$C460+$J460+SUM($M460:$R460))</f>
        <v/>
      </c>
      <c r="T460" s="23" t="str">
        <f aca="false">IF(COUNTA($A460:$J460)=0,"",$L460-$S460)</f>
        <v/>
      </c>
      <c r="U460" s="24" t="str">
        <f aca="false">IF(COUNTA($A460:$J460)=0,"",IF($L460=0,0,$T460/$L460))</f>
        <v/>
      </c>
      <c r="V460" s="24" t="str">
        <f aca="false">IF(COUNTA($A460:$J460)=0,"",IF($D460=0,0,$E460/$D460))</f>
        <v/>
      </c>
      <c r="W460" s="24" t="str">
        <f aca="false">IF(COUNTA($A460:$J460)=0,"",IF($F460=0,0,$G460/$F460))</f>
        <v/>
      </c>
      <c r="X460" s="24" t="str">
        <f aca="false">IF(COUNTA($A460:$J460)=0,"",IF($F460=0,0,$H460/$F460))</f>
        <v/>
      </c>
      <c r="Y460" s="25" t="str">
        <f aca="false">IF(COUNTA($A460:$J460)=0,"",IF($C460=0,0,$L460/$C460))</f>
        <v/>
      </c>
      <c r="Z460" s="23" t="str">
        <f aca="false">IF(COUNTA($A460:$J460)=0,"",IF($G460=0,0,$C460/$G460))</f>
        <v/>
      </c>
      <c r="AA460" s="23" t="str">
        <f aca="false">IF(COUNTA($A460:$J460)=0,"",IF($G460=0,0,$T460/$G460))</f>
        <v/>
      </c>
      <c r="AB460" s="9" t="str">
        <f aca="false">IF(COUNTA($A460:$J460)=0,"",IF($B460="","Pick a product",IF($E460&gt;$D460,"Confirmed &gt; received",IF($F460&gt;$E460,"Dispatched &gt; confirmed",IF($G460+$H460&gt;$F460,"Delivered + returned &gt; dispatched","OK")))))</f>
        <v/>
      </c>
    </row>
    <row r="461" customFormat="false" ht="15" hidden="false" customHeight="false" outlineLevel="0" collapsed="false">
      <c r="A461" s="20"/>
      <c r="B461" s="14"/>
      <c r="C461" s="15"/>
      <c r="D461" s="21"/>
      <c r="E461" s="21"/>
      <c r="F461" s="21"/>
      <c r="G461" s="21"/>
      <c r="H461" s="21"/>
      <c r="I461" s="15"/>
      <c r="J461" s="15"/>
      <c r="K461" s="22" t="str">
        <f aca="false">IF(COUNTA($A461:$J461)=0,"",IF($I461&lt;&gt;"",$I461,IFERROR(INDEX(Settings!$B$14:$B$28,MATCH($B461,Settings!$A$14:$A$28,0)),0)))</f>
        <v/>
      </c>
      <c r="L461" s="23" t="str">
        <f aca="false">IF(COUNTA($A461:$J461)=0,"",$G461*($K461+IFERROR(INDEX(Settings!$C$14:$C$28,MATCH($B461,Settings!$A$14:$A$28,0)),0)))</f>
        <v/>
      </c>
      <c r="M461" s="23" t="str">
        <f aca="false">IF(COUNTA($A461:$J461)=0,"",($G461+$H461*Settings!$B$10)*IFERROR(INDEX(Settings!$D$14:$D$28,MATCH($B461,Settings!$A$14:$A$28,0)),0))</f>
        <v/>
      </c>
      <c r="N461" s="23" t="str">
        <f aca="false">IF(COUNTA($A461:$J461)=0,"",$F461*IFERROR(INDEX(Settings!$E$14:$E$28,MATCH($B461,Settings!$A$14:$A$28,0)),0))</f>
        <v/>
      </c>
      <c r="O461" s="23" t="str">
        <f aca="false">IF(COUNTA($A461:$J461)=0,"",$D461*Settings!$B$5)</f>
        <v/>
      </c>
      <c r="P461" s="23" t="str">
        <f aca="false">IF(COUNTA($A461:$J461)=0,"",$G461*Settings!$B$6+$H461*Settings!$B$7)</f>
        <v/>
      </c>
      <c r="Q461" s="23" t="str">
        <f aca="false">IF(COUNTA($A461:$J461)=0,"",$L461*Settings!$B$8)</f>
        <v/>
      </c>
      <c r="R461" s="23" t="str">
        <f aca="false">IF(COUNTA($A461:$J461)=0,"",($P461+$Q461)*Settings!$B$9)</f>
        <v/>
      </c>
      <c r="S461" s="23" t="str">
        <f aca="false">IF(COUNTA($A461:$J461)=0,"",$C461+$J461+SUM($M461:$R461))</f>
        <v/>
      </c>
      <c r="T461" s="23" t="str">
        <f aca="false">IF(COUNTA($A461:$J461)=0,"",$L461-$S461)</f>
        <v/>
      </c>
      <c r="U461" s="24" t="str">
        <f aca="false">IF(COUNTA($A461:$J461)=0,"",IF($L461=0,0,$T461/$L461))</f>
        <v/>
      </c>
      <c r="V461" s="24" t="str">
        <f aca="false">IF(COUNTA($A461:$J461)=0,"",IF($D461=0,0,$E461/$D461))</f>
        <v/>
      </c>
      <c r="W461" s="24" t="str">
        <f aca="false">IF(COUNTA($A461:$J461)=0,"",IF($F461=0,0,$G461/$F461))</f>
        <v/>
      </c>
      <c r="X461" s="24" t="str">
        <f aca="false">IF(COUNTA($A461:$J461)=0,"",IF($F461=0,0,$H461/$F461))</f>
        <v/>
      </c>
      <c r="Y461" s="25" t="str">
        <f aca="false">IF(COUNTA($A461:$J461)=0,"",IF($C461=0,0,$L461/$C461))</f>
        <v/>
      </c>
      <c r="Z461" s="23" t="str">
        <f aca="false">IF(COUNTA($A461:$J461)=0,"",IF($G461=0,0,$C461/$G461))</f>
        <v/>
      </c>
      <c r="AA461" s="23" t="str">
        <f aca="false">IF(COUNTA($A461:$J461)=0,"",IF($G461=0,0,$T461/$G461))</f>
        <v/>
      </c>
      <c r="AB461" s="9" t="str">
        <f aca="false">IF(COUNTA($A461:$J461)=0,"",IF($B461="","Pick a product",IF($E461&gt;$D461,"Confirmed &gt; received",IF($F461&gt;$E461,"Dispatched &gt; confirmed",IF($G461+$H461&gt;$F461,"Delivered + returned &gt; dispatched","OK")))))</f>
        <v/>
      </c>
    </row>
    <row r="462" customFormat="false" ht="15" hidden="false" customHeight="false" outlineLevel="0" collapsed="false">
      <c r="A462" s="20"/>
      <c r="B462" s="14"/>
      <c r="C462" s="15"/>
      <c r="D462" s="21"/>
      <c r="E462" s="21"/>
      <c r="F462" s="21"/>
      <c r="G462" s="21"/>
      <c r="H462" s="21"/>
      <c r="I462" s="15"/>
      <c r="J462" s="15"/>
      <c r="K462" s="22" t="str">
        <f aca="false">IF(COUNTA($A462:$J462)=0,"",IF($I462&lt;&gt;"",$I462,IFERROR(INDEX(Settings!$B$14:$B$28,MATCH($B462,Settings!$A$14:$A$28,0)),0)))</f>
        <v/>
      </c>
      <c r="L462" s="23" t="str">
        <f aca="false">IF(COUNTA($A462:$J462)=0,"",$G462*($K462+IFERROR(INDEX(Settings!$C$14:$C$28,MATCH($B462,Settings!$A$14:$A$28,0)),0)))</f>
        <v/>
      </c>
      <c r="M462" s="23" t="str">
        <f aca="false">IF(COUNTA($A462:$J462)=0,"",($G462+$H462*Settings!$B$10)*IFERROR(INDEX(Settings!$D$14:$D$28,MATCH($B462,Settings!$A$14:$A$28,0)),0))</f>
        <v/>
      </c>
      <c r="N462" s="23" t="str">
        <f aca="false">IF(COUNTA($A462:$J462)=0,"",$F462*IFERROR(INDEX(Settings!$E$14:$E$28,MATCH($B462,Settings!$A$14:$A$28,0)),0))</f>
        <v/>
      </c>
      <c r="O462" s="23" t="str">
        <f aca="false">IF(COUNTA($A462:$J462)=0,"",$D462*Settings!$B$5)</f>
        <v/>
      </c>
      <c r="P462" s="23" t="str">
        <f aca="false">IF(COUNTA($A462:$J462)=0,"",$G462*Settings!$B$6+$H462*Settings!$B$7)</f>
        <v/>
      </c>
      <c r="Q462" s="23" t="str">
        <f aca="false">IF(COUNTA($A462:$J462)=0,"",$L462*Settings!$B$8)</f>
        <v/>
      </c>
      <c r="R462" s="23" t="str">
        <f aca="false">IF(COUNTA($A462:$J462)=0,"",($P462+$Q462)*Settings!$B$9)</f>
        <v/>
      </c>
      <c r="S462" s="23" t="str">
        <f aca="false">IF(COUNTA($A462:$J462)=0,"",$C462+$J462+SUM($M462:$R462))</f>
        <v/>
      </c>
      <c r="T462" s="23" t="str">
        <f aca="false">IF(COUNTA($A462:$J462)=0,"",$L462-$S462)</f>
        <v/>
      </c>
      <c r="U462" s="24" t="str">
        <f aca="false">IF(COUNTA($A462:$J462)=0,"",IF($L462=0,0,$T462/$L462))</f>
        <v/>
      </c>
      <c r="V462" s="24" t="str">
        <f aca="false">IF(COUNTA($A462:$J462)=0,"",IF($D462=0,0,$E462/$D462))</f>
        <v/>
      </c>
      <c r="W462" s="24" t="str">
        <f aca="false">IF(COUNTA($A462:$J462)=0,"",IF($F462=0,0,$G462/$F462))</f>
        <v/>
      </c>
      <c r="X462" s="24" t="str">
        <f aca="false">IF(COUNTA($A462:$J462)=0,"",IF($F462=0,0,$H462/$F462))</f>
        <v/>
      </c>
      <c r="Y462" s="25" t="str">
        <f aca="false">IF(COUNTA($A462:$J462)=0,"",IF($C462=0,0,$L462/$C462))</f>
        <v/>
      </c>
      <c r="Z462" s="23" t="str">
        <f aca="false">IF(COUNTA($A462:$J462)=0,"",IF($G462=0,0,$C462/$G462))</f>
        <v/>
      </c>
      <c r="AA462" s="23" t="str">
        <f aca="false">IF(COUNTA($A462:$J462)=0,"",IF($G462=0,0,$T462/$G462))</f>
        <v/>
      </c>
      <c r="AB462" s="9" t="str">
        <f aca="false">IF(COUNTA($A462:$J462)=0,"",IF($B462="","Pick a product",IF($E462&gt;$D462,"Confirmed &gt; received",IF($F462&gt;$E462,"Dispatched &gt; confirmed",IF($G462+$H462&gt;$F462,"Delivered + returned &gt; dispatched","OK")))))</f>
        <v/>
      </c>
    </row>
    <row r="463" customFormat="false" ht="15" hidden="false" customHeight="false" outlineLevel="0" collapsed="false">
      <c r="A463" s="20"/>
      <c r="B463" s="14"/>
      <c r="C463" s="15"/>
      <c r="D463" s="21"/>
      <c r="E463" s="21"/>
      <c r="F463" s="21"/>
      <c r="G463" s="21"/>
      <c r="H463" s="21"/>
      <c r="I463" s="15"/>
      <c r="J463" s="15"/>
      <c r="K463" s="22" t="str">
        <f aca="false">IF(COUNTA($A463:$J463)=0,"",IF($I463&lt;&gt;"",$I463,IFERROR(INDEX(Settings!$B$14:$B$28,MATCH($B463,Settings!$A$14:$A$28,0)),0)))</f>
        <v/>
      </c>
      <c r="L463" s="23" t="str">
        <f aca="false">IF(COUNTA($A463:$J463)=0,"",$G463*($K463+IFERROR(INDEX(Settings!$C$14:$C$28,MATCH($B463,Settings!$A$14:$A$28,0)),0)))</f>
        <v/>
      </c>
      <c r="M463" s="23" t="str">
        <f aca="false">IF(COUNTA($A463:$J463)=0,"",($G463+$H463*Settings!$B$10)*IFERROR(INDEX(Settings!$D$14:$D$28,MATCH($B463,Settings!$A$14:$A$28,0)),0))</f>
        <v/>
      </c>
      <c r="N463" s="23" t="str">
        <f aca="false">IF(COUNTA($A463:$J463)=0,"",$F463*IFERROR(INDEX(Settings!$E$14:$E$28,MATCH($B463,Settings!$A$14:$A$28,0)),0))</f>
        <v/>
      </c>
      <c r="O463" s="23" t="str">
        <f aca="false">IF(COUNTA($A463:$J463)=0,"",$D463*Settings!$B$5)</f>
        <v/>
      </c>
      <c r="P463" s="23" t="str">
        <f aca="false">IF(COUNTA($A463:$J463)=0,"",$G463*Settings!$B$6+$H463*Settings!$B$7)</f>
        <v/>
      </c>
      <c r="Q463" s="23" t="str">
        <f aca="false">IF(COUNTA($A463:$J463)=0,"",$L463*Settings!$B$8)</f>
        <v/>
      </c>
      <c r="R463" s="23" t="str">
        <f aca="false">IF(COUNTA($A463:$J463)=0,"",($P463+$Q463)*Settings!$B$9)</f>
        <v/>
      </c>
      <c r="S463" s="23" t="str">
        <f aca="false">IF(COUNTA($A463:$J463)=0,"",$C463+$J463+SUM($M463:$R463))</f>
        <v/>
      </c>
      <c r="T463" s="23" t="str">
        <f aca="false">IF(COUNTA($A463:$J463)=0,"",$L463-$S463)</f>
        <v/>
      </c>
      <c r="U463" s="24" t="str">
        <f aca="false">IF(COUNTA($A463:$J463)=0,"",IF($L463=0,0,$T463/$L463))</f>
        <v/>
      </c>
      <c r="V463" s="24" t="str">
        <f aca="false">IF(COUNTA($A463:$J463)=0,"",IF($D463=0,0,$E463/$D463))</f>
        <v/>
      </c>
      <c r="W463" s="24" t="str">
        <f aca="false">IF(COUNTA($A463:$J463)=0,"",IF($F463=0,0,$G463/$F463))</f>
        <v/>
      </c>
      <c r="X463" s="24" t="str">
        <f aca="false">IF(COUNTA($A463:$J463)=0,"",IF($F463=0,0,$H463/$F463))</f>
        <v/>
      </c>
      <c r="Y463" s="25" t="str">
        <f aca="false">IF(COUNTA($A463:$J463)=0,"",IF($C463=0,0,$L463/$C463))</f>
        <v/>
      </c>
      <c r="Z463" s="23" t="str">
        <f aca="false">IF(COUNTA($A463:$J463)=0,"",IF($G463=0,0,$C463/$G463))</f>
        <v/>
      </c>
      <c r="AA463" s="23" t="str">
        <f aca="false">IF(COUNTA($A463:$J463)=0,"",IF($G463=0,0,$T463/$G463))</f>
        <v/>
      </c>
      <c r="AB463" s="9" t="str">
        <f aca="false">IF(COUNTA($A463:$J463)=0,"",IF($B463="","Pick a product",IF($E463&gt;$D463,"Confirmed &gt; received",IF($F463&gt;$E463,"Dispatched &gt; confirmed",IF($G463+$H463&gt;$F463,"Delivered + returned &gt; dispatched","OK")))))</f>
        <v/>
      </c>
    </row>
    <row r="464" customFormat="false" ht="15" hidden="false" customHeight="false" outlineLevel="0" collapsed="false">
      <c r="A464" s="20"/>
      <c r="B464" s="14"/>
      <c r="C464" s="15"/>
      <c r="D464" s="21"/>
      <c r="E464" s="21"/>
      <c r="F464" s="21"/>
      <c r="G464" s="21"/>
      <c r="H464" s="21"/>
      <c r="I464" s="15"/>
      <c r="J464" s="15"/>
      <c r="K464" s="22" t="str">
        <f aca="false">IF(COUNTA($A464:$J464)=0,"",IF($I464&lt;&gt;"",$I464,IFERROR(INDEX(Settings!$B$14:$B$28,MATCH($B464,Settings!$A$14:$A$28,0)),0)))</f>
        <v/>
      </c>
      <c r="L464" s="23" t="str">
        <f aca="false">IF(COUNTA($A464:$J464)=0,"",$G464*($K464+IFERROR(INDEX(Settings!$C$14:$C$28,MATCH($B464,Settings!$A$14:$A$28,0)),0)))</f>
        <v/>
      </c>
      <c r="M464" s="23" t="str">
        <f aca="false">IF(COUNTA($A464:$J464)=0,"",($G464+$H464*Settings!$B$10)*IFERROR(INDEX(Settings!$D$14:$D$28,MATCH($B464,Settings!$A$14:$A$28,0)),0))</f>
        <v/>
      </c>
      <c r="N464" s="23" t="str">
        <f aca="false">IF(COUNTA($A464:$J464)=0,"",$F464*IFERROR(INDEX(Settings!$E$14:$E$28,MATCH($B464,Settings!$A$14:$A$28,0)),0))</f>
        <v/>
      </c>
      <c r="O464" s="23" t="str">
        <f aca="false">IF(COUNTA($A464:$J464)=0,"",$D464*Settings!$B$5)</f>
        <v/>
      </c>
      <c r="P464" s="23" t="str">
        <f aca="false">IF(COUNTA($A464:$J464)=0,"",$G464*Settings!$B$6+$H464*Settings!$B$7)</f>
        <v/>
      </c>
      <c r="Q464" s="23" t="str">
        <f aca="false">IF(COUNTA($A464:$J464)=0,"",$L464*Settings!$B$8)</f>
        <v/>
      </c>
      <c r="R464" s="23" t="str">
        <f aca="false">IF(COUNTA($A464:$J464)=0,"",($P464+$Q464)*Settings!$B$9)</f>
        <v/>
      </c>
      <c r="S464" s="23" t="str">
        <f aca="false">IF(COUNTA($A464:$J464)=0,"",$C464+$J464+SUM($M464:$R464))</f>
        <v/>
      </c>
      <c r="T464" s="23" t="str">
        <f aca="false">IF(COUNTA($A464:$J464)=0,"",$L464-$S464)</f>
        <v/>
      </c>
      <c r="U464" s="24" t="str">
        <f aca="false">IF(COUNTA($A464:$J464)=0,"",IF($L464=0,0,$T464/$L464))</f>
        <v/>
      </c>
      <c r="V464" s="24" t="str">
        <f aca="false">IF(COUNTA($A464:$J464)=0,"",IF($D464=0,0,$E464/$D464))</f>
        <v/>
      </c>
      <c r="W464" s="24" t="str">
        <f aca="false">IF(COUNTA($A464:$J464)=0,"",IF($F464=0,0,$G464/$F464))</f>
        <v/>
      </c>
      <c r="X464" s="24" t="str">
        <f aca="false">IF(COUNTA($A464:$J464)=0,"",IF($F464=0,0,$H464/$F464))</f>
        <v/>
      </c>
      <c r="Y464" s="25" t="str">
        <f aca="false">IF(COUNTA($A464:$J464)=0,"",IF($C464=0,0,$L464/$C464))</f>
        <v/>
      </c>
      <c r="Z464" s="23" t="str">
        <f aca="false">IF(COUNTA($A464:$J464)=0,"",IF($G464=0,0,$C464/$G464))</f>
        <v/>
      </c>
      <c r="AA464" s="23" t="str">
        <f aca="false">IF(COUNTA($A464:$J464)=0,"",IF($G464=0,0,$T464/$G464))</f>
        <v/>
      </c>
      <c r="AB464" s="9" t="str">
        <f aca="false">IF(COUNTA($A464:$J464)=0,"",IF($B464="","Pick a product",IF($E464&gt;$D464,"Confirmed &gt; received",IF($F464&gt;$E464,"Dispatched &gt; confirmed",IF($G464+$H464&gt;$F464,"Delivered + returned &gt; dispatched","OK")))))</f>
        <v/>
      </c>
    </row>
    <row r="465" customFormat="false" ht="15" hidden="false" customHeight="false" outlineLevel="0" collapsed="false">
      <c r="A465" s="20"/>
      <c r="B465" s="14"/>
      <c r="C465" s="15"/>
      <c r="D465" s="21"/>
      <c r="E465" s="21"/>
      <c r="F465" s="21"/>
      <c r="G465" s="21"/>
      <c r="H465" s="21"/>
      <c r="I465" s="15"/>
      <c r="J465" s="15"/>
      <c r="K465" s="22" t="str">
        <f aca="false">IF(COUNTA($A465:$J465)=0,"",IF($I465&lt;&gt;"",$I465,IFERROR(INDEX(Settings!$B$14:$B$28,MATCH($B465,Settings!$A$14:$A$28,0)),0)))</f>
        <v/>
      </c>
      <c r="L465" s="23" t="str">
        <f aca="false">IF(COUNTA($A465:$J465)=0,"",$G465*($K465+IFERROR(INDEX(Settings!$C$14:$C$28,MATCH($B465,Settings!$A$14:$A$28,0)),0)))</f>
        <v/>
      </c>
      <c r="M465" s="23" t="str">
        <f aca="false">IF(COUNTA($A465:$J465)=0,"",($G465+$H465*Settings!$B$10)*IFERROR(INDEX(Settings!$D$14:$D$28,MATCH($B465,Settings!$A$14:$A$28,0)),0))</f>
        <v/>
      </c>
      <c r="N465" s="23" t="str">
        <f aca="false">IF(COUNTA($A465:$J465)=0,"",$F465*IFERROR(INDEX(Settings!$E$14:$E$28,MATCH($B465,Settings!$A$14:$A$28,0)),0))</f>
        <v/>
      </c>
      <c r="O465" s="23" t="str">
        <f aca="false">IF(COUNTA($A465:$J465)=0,"",$D465*Settings!$B$5)</f>
        <v/>
      </c>
      <c r="P465" s="23" t="str">
        <f aca="false">IF(COUNTA($A465:$J465)=0,"",$G465*Settings!$B$6+$H465*Settings!$B$7)</f>
        <v/>
      </c>
      <c r="Q465" s="23" t="str">
        <f aca="false">IF(COUNTA($A465:$J465)=0,"",$L465*Settings!$B$8)</f>
        <v/>
      </c>
      <c r="R465" s="23" t="str">
        <f aca="false">IF(COUNTA($A465:$J465)=0,"",($P465+$Q465)*Settings!$B$9)</f>
        <v/>
      </c>
      <c r="S465" s="23" t="str">
        <f aca="false">IF(COUNTA($A465:$J465)=0,"",$C465+$J465+SUM($M465:$R465))</f>
        <v/>
      </c>
      <c r="T465" s="23" t="str">
        <f aca="false">IF(COUNTA($A465:$J465)=0,"",$L465-$S465)</f>
        <v/>
      </c>
      <c r="U465" s="24" t="str">
        <f aca="false">IF(COUNTA($A465:$J465)=0,"",IF($L465=0,0,$T465/$L465))</f>
        <v/>
      </c>
      <c r="V465" s="24" t="str">
        <f aca="false">IF(COUNTA($A465:$J465)=0,"",IF($D465=0,0,$E465/$D465))</f>
        <v/>
      </c>
      <c r="W465" s="24" t="str">
        <f aca="false">IF(COUNTA($A465:$J465)=0,"",IF($F465=0,0,$G465/$F465))</f>
        <v/>
      </c>
      <c r="X465" s="24" t="str">
        <f aca="false">IF(COUNTA($A465:$J465)=0,"",IF($F465=0,0,$H465/$F465))</f>
        <v/>
      </c>
      <c r="Y465" s="25" t="str">
        <f aca="false">IF(COUNTA($A465:$J465)=0,"",IF($C465=0,0,$L465/$C465))</f>
        <v/>
      </c>
      <c r="Z465" s="23" t="str">
        <f aca="false">IF(COUNTA($A465:$J465)=0,"",IF($G465=0,0,$C465/$G465))</f>
        <v/>
      </c>
      <c r="AA465" s="23" t="str">
        <f aca="false">IF(COUNTA($A465:$J465)=0,"",IF($G465=0,0,$T465/$G465))</f>
        <v/>
      </c>
      <c r="AB465" s="9" t="str">
        <f aca="false">IF(COUNTA($A465:$J465)=0,"",IF($B465="","Pick a product",IF($E465&gt;$D465,"Confirmed &gt; received",IF($F465&gt;$E465,"Dispatched &gt; confirmed",IF($G465+$H465&gt;$F465,"Delivered + returned &gt; dispatched","OK")))))</f>
        <v/>
      </c>
    </row>
    <row r="466" customFormat="false" ht="15" hidden="false" customHeight="false" outlineLevel="0" collapsed="false">
      <c r="A466" s="20"/>
      <c r="B466" s="14"/>
      <c r="C466" s="15"/>
      <c r="D466" s="21"/>
      <c r="E466" s="21"/>
      <c r="F466" s="21"/>
      <c r="G466" s="21"/>
      <c r="H466" s="21"/>
      <c r="I466" s="15"/>
      <c r="J466" s="15"/>
      <c r="K466" s="22" t="str">
        <f aca="false">IF(COUNTA($A466:$J466)=0,"",IF($I466&lt;&gt;"",$I466,IFERROR(INDEX(Settings!$B$14:$B$28,MATCH($B466,Settings!$A$14:$A$28,0)),0)))</f>
        <v/>
      </c>
      <c r="L466" s="23" t="str">
        <f aca="false">IF(COUNTA($A466:$J466)=0,"",$G466*($K466+IFERROR(INDEX(Settings!$C$14:$C$28,MATCH($B466,Settings!$A$14:$A$28,0)),0)))</f>
        <v/>
      </c>
      <c r="M466" s="23" t="str">
        <f aca="false">IF(COUNTA($A466:$J466)=0,"",($G466+$H466*Settings!$B$10)*IFERROR(INDEX(Settings!$D$14:$D$28,MATCH($B466,Settings!$A$14:$A$28,0)),0))</f>
        <v/>
      </c>
      <c r="N466" s="23" t="str">
        <f aca="false">IF(COUNTA($A466:$J466)=0,"",$F466*IFERROR(INDEX(Settings!$E$14:$E$28,MATCH($B466,Settings!$A$14:$A$28,0)),0))</f>
        <v/>
      </c>
      <c r="O466" s="23" t="str">
        <f aca="false">IF(COUNTA($A466:$J466)=0,"",$D466*Settings!$B$5)</f>
        <v/>
      </c>
      <c r="P466" s="23" t="str">
        <f aca="false">IF(COUNTA($A466:$J466)=0,"",$G466*Settings!$B$6+$H466*Settings!$B$7)</f>
        <v/>
      </c>
      <c r="Q466" s="23" t="str">
        <f aca="false">IF(COUNTA($A466:$J466)=0,"",$L466*Settings!$B$8)</f>
        <v/>
      </c>
      <c r="R466" s="23" t="str">
        <f aca="false">IF(COUNTA($A466:$J466)=0,"",($P466+$Q466)*Settings!$B$9)</f>
        <v/>
      </c>
      <c r="S466" s="23" t="str">
        <f aca="false">IF(COUNTA($A466:$J466)=0,"",$C466+$J466+SUM($M466:$R466))</f>
        <v/>
      </c>
      <c r="T466" s="23" t="str">
        <f aca="false">IF(COUNTA($A466:$J466)=0,"",$L466-$S466)</f>
        <v/>
      </c>
      <c r="U466" s="24" t="str">
        <f aca="false">IF(COUNTA($A466:$J466)=0,"",IF($L466=0,0,$T466/$L466))</f>
        <v/>
      </c>
      <c r="V466" s="24" t="str">
        <f aca="false">IF(COUNTA($A466:$J466)=0,"",IF($D466=0,0,$E466/$D466))</f>
        <v/>
      </c>
      <c r="W466" s="24" t="str">
        <f aca="false">IF(COUNTA($A466:$J466)=0,"",IF($F466=0,0,$G466/$F466))</f>
        <v/>
      </c>
      <c r="X466" s="24" t="str">
        <f aca="false">IF(COUNTA($A466:$J466)=0,"",IF($F466=0,0,$H466/$F466))</f>
        <v/>
      </c>
      <c r="Y466" s="25" t="str">
        <f aca="false">IF(COUNTA($A466:$J466)=0,"",IF($C466=0,0,$L466/$C466))</f>
        <v/>
      </c>
      <c r="Z466" s="23" t="str">
        <f aca="false">IF(COUNTA($A466:$J466)=0,"",IF($G466=0,0,$C466/$G466))</f>
        <v/>
      </c>
      <c r="AA466" s="23" t="str">
        <f aca="false">IF(COUNTA($A466:$J466)=0,"",IF($G466=0,0,$T466/$G466))</f>
        <v/>
      </c>
      <c r="AB466" s="9" t="str">
        <f aca="false">IF(COUNTA($A466:$J466)=0,"",IF($B466="","Pick a product",IF($E466&gt;$D466,"Confirmed &gt; received",IF($F466&gt;$E466,"Dispatched &gt; confirmed",IF($G466+$H466&gt;$F466,"Delivered + returned &gt; dispatched","OK")))))</f>
        <v/>
      </c>
    </row>
    <row r="467" customFormat="false" ht="15" hidden="false" customHeight="false" outlineLevel="0" collapsed="false">
      <c r="A467" s="20"/>
      <c r="B467" s="14"/>
      <c r="C467" s="15"/>
      <c r="D467" s="21"/>
      <c r="E467" s="21"/>
      <c r="F467" s="21"/>
      <c r="G467" s="21"/>
      <c r="H467" s="21"/>
      <c r="I467" s="15"/>
      <c r="J467" s="15"/>
      <c r="K467" s="22" t="str">
        <f aca="false">IF(COUNTA($A467:$J467)=0,"",IF($I467&lt;&gt;"",$I467,IFERROR(INDEX(Settings!$B$14:$B$28,MATCH($B467,Settings!$A$14:$A$28,0)),0)))</f>
        <v/>
      </c>
      <c r="L467" s="23" t="str">
        <f aca="false">IF(COUNTA($A467:$J467)=0,"",$G467*($K467+IFERROR(INDEX(Settings!$C$14:$C$28,MATCH($B467,Settings!$A$14:$A$28,0)),0)))</f>
        <v/>
      </c>
      <c r="M467" s="23" t="str">
        <f aca="false">IF(COUNTA($A467:$J467)=0,"",($G467+$H467*Settings!$B$10)*IFERROR(INDEX(Settings!$D$14:$D$28,MATCH($B467,Settings!$A$14:$A$28,0)),0))</f>
        <v/>
      </c>
      <c r="N467" s="23" t="str">
        <f aca="false">IF(COUNTA($A467:$J467)=0,"",$F467*IFERROR(INDEX(Settings!$E$14:$E$28,MATCH($B467,Settings!$A$14:$A$28,0)),0))</f>
        <v/>
      </c>
      <c r="O467" s="23" t="str">
        <f aca="false">IF(COUNTA($A467:$J467)=0,"",$D467*Settings!$B$5)</f>
        <v/>
      </c>
      <c r="P467" s="23" t="str">
        <f aca="false">IF(COUNTA($A467:$J467)=0,"",$G467*Settings!$B$6+$H467*Settings!$B$7)</f>
        <v/>
      </c>
      <c r="Q467" s="23" t="str">
        <f aca="false">IF(COUNTA($A467:$J467)=0,"",$L467*Settings!$B$8)</f>
        <v/>
      </c>
      <c r="R467" s="23" t="str">
        <f aca="false">IF(COUNTA($A467:$J467)=0,"",($P467+$Q467)*Settings!$B$9)</f>
        <v/>
      </c>
      <c r="S467" s="23" t="str">
        <f aca="false">IF(COUNTA($A467:$J467)=0,"",$C467+$J467+SUM($M467:$R467))</f>
        <v/>
      </c>
      <c r="T467" s="23" t="str">
        <f aca="false">IF(COUNTA($A467:$J467)=0,"",$L467-$S467)</f>
        <v/>
      </c>
      <c r="U467" s="24" t="str">
        <f aca="false">IF(COUNTA($A467:$J467)=0,"",IF($L467=0,0,$T467/$L467))</f>
        <v/>
      </c>
      <c r="V467" s="24" t="str">
        <f aca="false">IF(COUNTA($A467:$J467)=0,"",IF($D467=0,0,$E467/$D467))</f>
        <v/>
      </c>
      <c r="W467" s="24" t="str">
        <f aca="false">IF(COUNTA($A467:$J467)=0,"",IF($F467=0,0,$G467/$F467))</f>
        <v/>
      </c>
      <c r="X467" s="24" t="str">
        <f aca="false">IF(COUNTA($A467:$J467)=0,"",IF($F467=0,0,$H467/$F467))</f>
        <v/>
      </c>
      <c r="Y467" s="25" t="str">
        <f aca="false">IF(COUNTA($A467:$J467)=0,"",IF($C467=0,0,$L467/$C467))</f>
        <v/>
      </c>
      <c r="Z467" s="23" t="str">
        <f aca="false">IF(COUNTA($A467:$J467)=0,"",IF($G467=0,0,$C467/$G467))</f>
        <v/>
      </c>
      <c r="AA467" s="23" t="str">
        <f aca="false">IF(COUNTA($A467:$J467)=0,"",IF($G467=0,0,$T467/$G467))</f>
        <v/>
      </c>
      <c r="AB467" s="9" t="str">
        <f aca="false">IF(COUNTA($A467:$J467)=0,"",IF($B467="","Pick a product",IF($E467&gt;$D467,"Confirmed &gt; received",IF($F467&gt;$E467,"Dispatched &gt; confirmed",IF($G467+$H467&gt;$F467,"Delivered + returned &gt; dispatched","OK")))))</f>
        <v/>
      </c>
    </row>
    <row r="468" customFormat="false" ht="15" hidden="false" customHeight="false" outlineLevel="0" collapsed="false">
      <c r="A468" s="20"/>
      <c r="B468" s="14"/>
      <c r="C468" s="15"/>
      <c r="D468" s="21"/>
      <c r="E468" s="21"/>
      <c r="F468" s="21"/>
      <c r="G468" s="21"/>
      <c r="H468" s="21"/>
      <c r="I468" s="15"/>
      <c r="J468" s="15"/>
      <c r="K468" s="22" t="str">
        <f aca="false">IF(COUNTA($A468:$J468)=0,"",IF($I468&lt;&gt;"",$I468,IFERROR(INDEX(Settings!$B$14:$B$28,MATCH($B468,Settings!$A$14:$A$28,0)),0)))</f>
        <v/>
      </c>
      <c r="L468" s="23" t="str">
        <f aca="false">IF(COUNTA($A468:$J468)=0,"",$G468*($K468+IFERROR(INDEX(Settings!$C$14:$C$28,MATCH($B468,Settings!$A$14:$A$28,0)),0)))</f>
        <v/>
      </c>
      <c r="M468" s="23" t="str">
        <f aca="false">IF(COUNTA($A468:$J468)=0,"",($G468+$H468*Settings!$B$10)*IFERROR(INDEX(Settings!$D$14:$D$28,MATCH($B468,Settings!$A$14:$A$28,0)),0))</f>
        <v/>
      </c>
      <c r="N468" s="23" t="str">
        <f aca="false">IF(COUNTA($A468:$J468)=0,"",$F468*IFERROR(INDEX(Settings!$E$14:$E$28,MATCH($B468,Settings!$A$14:$A$28,0)),0))</f>
        <v/>
      </c>
      <c r="O468" s="23" t="str">
        <f aca="false">IF(COUNTA($A468:$J468)=0,"",$D468*Settings!$B$5)</f>
        <v/>
      </c>
      <c r="P468" s="23" t="str">
        <f aca="false">IF(COUNTA($A468:$J468)=0,"",$G468*Settings!$B$6+$H468*Settings!$B$7)</f>
        <v/>
      </c>
      <c r="Q468" s="23" t="str">
        <f aca="false">IF(COUNTA($A468:$J468)=0,"",$L468*Settings!$B$8)</f>
        <v/>
      </c>
      <c r="R468" s="23" t="str">
        <f aca="false">IF(COUNTA($A468:$J468)=0,"",($P468+$Q468)*Settings!$B$9)</f>
        <v/>
      </c>
      <c r="S468" s="23" t="str">
        <f aca="false">IF(COUNTA($A468:$J468)=0,"",$C468+$J468+SUM($M468:$R468))</f>
        <v/>
      </c>
      <c r="T468" s="23" t="str">
        <f aca="false">IF(COUNTA($A468:$J468)=0,"",$L468-$S468)</f>
        <v/>
      </c>
      <c r="U468" s="24" t="str">
        <f aca="false">IF(COUNTA($A468:$J468)=0,"",IF($L468=0,0,$T468/$L468))</f>
        <v/>
      </c>
      <c r="V468" s="24" t="str">
        <f aca="false">IF(COUNTA($A468:$J468)=0,"",IF($D468=0,0,$E468/$D468))</f>
        <v/>
      </c>
      <c r="W468" s="24" t="str">
        <f aca="false">IF(COUNTA($A468:$J468)=0,"",IF($F468=0,0,$G468/$F468))</f>
        <v/>
      </c>
      <c r="X468" s="24" t="str">
        <f aca="false">IF(COUNTA($A468:$J468)=0,"",IF($F468=0,0,$H468/$F468))</f>
        <v/>
      </c>
      <c r="Y468" s="25" t="str">
        <f aca="false">IF(COUNTA($A468:$J468)=0,"",IF($C468=0,0,$L468/$C468))</f>
        <v/>
      </c>
      <c r="Z468" s="23" t="str">
        <f aca="false">IF(COUNTA($A468:$J468)=0,"",IF($G468=0,0,$C468/$G468))</f>
        <v/>
      </c>
      <c r="AA468" s="23" t="str">
        <f aca="false">IF(COUNTA($A468:$J468)=0,"",IF($G468=0,0,$T468/$G468))</f>
        <v/>
      </c>
      <c r="AB468" s="9" t="str">
        <f aca="false">IF(COUNTA($A468:$J468)=0,"",IF($B468="","Pick a product",IF($E468&gt;$D468,"Confirmed &gt; received",IF($F468&gt;$E468,"Dispatched &gt; confirmed",IF($G468+$H468&gt;$F468,"Delivered + returned &gt; dispatched","OK")))))</f>
        <v/>
      </c>
    </row>
    <row r="469" customFormat="false" ht="15" hidden="false" customHeight="false" outlineLevel="0" collapsed="false">
      <c r="A469" s="20"/>
      <c r="B469" s="14"/>
      <c r="C469" s="15"/>
      <c r="D469" s="21"/>
      <c r="E469" s="21"/>
      <c r="F469" s="21"/>
      <c r="G469" s="21"/>
      <c r="H469" s="21"/>
      <c r="I469" s="15"/>
      <c r="J469" s="15"/>
      <c r="K469" s="22" t="str">
        <f aca="false">IF(COUNTA($A469:$J469)=0,"",IF($I469&lt;&gt;"",$I469,IFERROR(INDEX(Settings!$B$14:$B$28,MATCH($B469,Settings!$A$14:$A$28,0)),0)))</f>
        <v/>
      </c>
      <c r="L469" s="23" t="str">
        <f aca="false">IF(COUNTA($A469:$J469)=0,"",$G469*($K469+IFERROR(INDEX(Settings!$C$14:$C$28,MATCH($B469,Settings!$A$14:$A$28,0)),0)))</f>
        <v/>
      </c>
      <c r="M469" s="23" t="str">
        <f aca="false">IF(COUNTA($A469:$J469)=0,"",($G469+$H469*Settings!$B$10)*IFERROR(INDEX(Settings!$D$14:$D$28,MATCH($B469,Settings!$A$14:$A$28,0)),0))</f>
        <v/>
      </c>
      <c r="N469" s="23" t="str">
        <f aca="false">IF(COUNTA($A469:$J469)=0,"",$F469*IFERROR(INDEX(Settings!$E$14:$E$28,MATCH($B469,Settings!$A$14:$A$28,0)),0))</f>
        <v/>
      </c>
      <c r="O469" s="23" t="str">
        <f aca="false">IF(COUNTA($A469:$J469)=0,"",$D469*Settings!$B$5)</f>
        <v/>
      </c>
      <c r="P469" s="23" t="str">
        <f aca="false">IF(COUNTA($A469:$J469)=0,"",$G469*Settings!$B$6+$H469*Settings!$B$7)</f>
        <v/>
      </c>
      <c r="Q469" s="23" t="str">
        <f aca="false">IF(COUNTA($A469:$J469)=0,"",$L469*Settings!$B$8)</f>
        <v/>
      </c>
      <c r="R469" s="23" t="str">
        <f aca="false">IF(COUNTA($A469:$J469)=0,"",($P469+$Q469)*Settings!$B$9)</f>
        <v/>
      </c>
      <c r="S469" s="23" t="str">
        <f aca="false">IF(COUNTA($A469:$J469)=0,"",$C469+$J469+SUM($M469:$R469))</f>
        <v/>
      </c>
      <c r="T469" s="23" t="str">
        <f aca="false">IF(COUNTA($A469:$J469)=0,"",$L469-$S469)</f>
        <v/>
      </c>
      <c r="U469" s="24" t="str">
        <f aca="false">IF(COUNTA($A469:$J469)=0,"",IF($L469=0,0,$T469/$L469))</f>
        <v/>
      </c>
      <c r="V469" s="24" t="str">
        <f aca="false">IF(COUNTA($A469:$J469)=0,"",IF($D469=0,0,$E469/$D469))</f>
        <v/>
      </c>
      <c r="W469" s="24" t="str">
        <f aca="false">IF(COUNTA($A469:$J469)=0,"",IF($F469=0,0,$G469/$F469))</f>
        <v/>
      </c>
      <c r="X469" s="24" t="str">
        <f aca="false">IF(COUNTA($A469:$J469)=0,"",IF($F469=0,0,$H469/$F469))</f>
        <v/>
      </c>
      <c r="Y469" s="25" t="str">
        <f aca="false">IF(COUNTA($A469:$J469)=0,"",IF($C469=0,0,$L469/$C469))</f>
        <v/>
      </c>
      <c r="Z469" s="23" t="str">
        <f aca="false">IF(COUNTA($A469:$J469)=0,"",IF($G469=0,0,$C469/$G469))</f>
        <v/>
      </c>
      <c r="AA469" s="23" t="str">
        <f aca="false">IF(COUNTA($A469:$J469)=0,"",IF($G469=0,0,$T469/$G469))</f>
        <v/>
      </c>
      <c r="AB469" s="9" t="str">
        <f aca="false">IF(COUNTA($A469:$J469)=0,"",IF($B469="","Pick a product",IF($E469&gt;$D469,"Confirmed &gt; received",IF($F469&gt;$E469,"Dispatched &gt; confirmed",IF($G469+$H469&gt;$F469,"Delivered + returned &gt; dispatched","OK")))))</f>
        <v/>
      </c>
    </row>
    <row r="470" customFormat="false" ht="15" hidden="false" customHeight="false" outlineLevel="0" collapsed="false">
      <c r="A470" s="20"/>
      <c r="B470" s="14"/>
      <c r="C470" s="15"/>
      <c r="D470" s="21"/>
      <c r="E470" s="21"/>
      <c r="F470" s="21"/>
      <c r="G470" s="21"/>
      <c r="H470" s="21"/>
      <c r="I470" s="15"/>
      <c r="J470" s="15"/>
      <c r="K470" s="22" t="str">
        <f aca="false">IF(COUNTA($A470:$J470)=0,"",IF($I470&lt;&gt;"",$I470,IFERROR(INDEX(Settings!$B$14:$B$28,MATCH($B470,Settings!$A$14:$A$28,0)),0)))</f>
        <v/>
      </c>
      <c r="L470" s="23" t="str">
        <f aca="false">IF(COUNTA($A470:$J470)=0,"",$G470*($K470+IFERROR(INDEX(Settings!$C$14:$C$28,MATCH($B470,Settings!$A$14:$A$28,0)),0)))</f>
        <v/>
      </c>
      <c r="M470" s="23" t="str">
        <f aca="false">IF(COUNTA($A470:$J470)=0,"",($G470+$H470*Settings!$B$10)*IFERROR(INDEX(Settings!$D$14:$D$28,MATCH($B470,Settings!$A$14:$A$28,0)),0))</f>
        <v/>
      </c>
      <c r="N470" s="23" t="str">
        <f aca="false">IF(COUNTA($A470:$J470)=0,"",$F470*IFERROR(INDEX(Settings!$E$14:$E$28,MATCH($B470,Settings!$A$14:$A$28,0)),0))</f>
        <v/>
      </c>
      <c r="O470" s="23" t="str">
        <f aca="false">IF(COUNTA($A470:$J470)=0,"",$D470*Settings!$B$5)</f>
        <v/>
      </c>
      <c r="P470" s="23" t="str">
        <f aca="false">IF(COUNTA($A470:$J470)=0,"",$G470*Settings!$B$6+$H470*Settings!$B$7)</f>
        <v/>
      </c>
      <c r="Q470" s="23" t="str">
        <f aca="false">IF(COUNTA($A470:$J470)=0,"",$L470*Settings!$B$8)</f>
        <v/>
      </c>
      <c r="R470" s="23" t="str">
        <f aca="false">IF(COUNTA($A470:$J470)=0,"",($P470+$Q470)*Settings!$B$9)</f>
        <v/>
      </c>
      <c r="S470" s="23" t="str">
        <f aca="false">IF(COUNTA($A470:$J470)=0,"",$C470+$J470+SUM($M470:$R470))</f>
        <v/>
      </c>
      <c r="T470" s="23" t="str">
        <f aca="false">IF(COUNTA($A470:$J470)=0,"",$L470-$S470)</f>
        <v/>
      </c>
      <c r="U470" s="24" t="str">
        <f aca="false">IF(COUNTA($A470:$J470)=0,"",IF($L470=0,0,$T470/$L470))</f>
        <v/>
      </c>
      <c r="V470" s="24" t="str">
        <f aca="false">IF(COUNTA($A470:$J470)=0,"",IF($D470=0,0,$E470/$D470))</f>
        <v/>
      </c>
      <c r="W470" s="24" t="str">
        <f aca="false">IF(COUNTA($A470:$J470)=0,"",IF($F470=0,0,$G470/$F470))</f>
        <v/>
      </c>
      <c r="X470" s="24" t="str">
        <f aca="false">IF(COUNTA($A470:$J470)=0,"",IF($F470=0,0,$H470/$F470))</f>
        <v/>
      </c>
      <c r="Y470" s="25" t="str">
        <f aca="false">IF(COUNTA($A470:$J470)=0,"",IF($C470=0,0,$L470/$C470))</f>
        <v/>
      </c>
      <c r="Z470" s="23" t="str">
        <f aca="false">IF(COUNTA($A470:$J470)=0,"",IF($G470=0,0,$C470/$G470))</f>
        <v/>
      </c>
      <c r="AA470" s="23" t="str">
        <f aca="false">IF(COUNTA($A470:$J470)=0,"",IF($G470=0,0,$T470/$G470))</f>
        <v/>
      </c>
      <c r="AB470" s="9" t="str">
        <f aca="false">IF(COUNTA($A470:$J470)=0,"",IF($B470="","Pick a product",IF($E470&gt;$D470,"Confirmed &gt; received",IF($F470&gt;$E470,"Dispatched &gt; confirmed",IF($G470+$H470&gt;$F470,"Delivered + returned &gt; dispatched","OK")))))</f>
        <v/>
      </c>
    </row>
    <row r="471" customFormat="false" ht="15" hidden="false" customHeight="false" outlineLevel="0" collapsed="false">
      <c r="A471" s="20"/>
      <c r="B471" s="14"/>
      <c r="C471" s="15"/>
      <c r="D471" s="21"/>
      <c r="E471" s="21"/>
      <c r="F471" s="21"/>
      <c r="G471" s="21"/>
      <c r="H471" s="21"/>
      <c r="I471" s="15"/>
      <c r="J471" s="15"/>
      <c r="K471" s="22" t="str">
        <f aca="false">IF(COUNTA($A471:$J471)=0,"",IF($I471&lt;&gt;"",$I471,IFERROR(INDEX(Settings!$B$14:$B$28,MATCH($B471,Settings!$A$14:$A$28,0)),0)))</f>
        <v/>
      </c>
      <c r="L471" s="23" t="str">
        <f aca="false">IF(COUNTA($A471:$J471)=0,"",$G471*($K471+IFERROR(INDEX(Settings!$C$14:$C$28,MATCH($B471,Settings!$A$14:$A$28,0)),0)))</f>
        <v/>
      </c>
      <c r="M471" s="23" t="str">
        <f aca="false">IF(COUNTA($A471:$J471)=0,"",($G471+$H471*Settings!$B$10)*IFERROR(INDEX(Settings!$D$14:$D$28,MATCH($B471,Settings!$A$14:$A$28,0)),0))</f>
        <v/>
      </c>
      <c r="N471" s="23" t="str">
        <f aca="false">IF(COUNTA($A471:$J471)=0,"",$F471*IFERROR(INDEX(Settings!$E$14:$E$28,MATCH($B471,Settings!$A$14:$A$28,0)),0))</f>
        <v/>
      </c>
      <c r="O471" s="23" t="str">
        <f aca="false">IF(COUNTA($A471:$J471)=0,"",$D471*Settings!$B$5)</f>
        <v/>
      </c>
      <c r="P471" s="23" t="str">
        <f aca="false">IF(COUNTA($A471:$J471)=0,"",$G471*Settings!$B$6+$H471*Settings!$B$7)</f>
        <v/>
      </c>
      <c r="Q471" s="23" t="str">
        <f aca="false">IF(COUNTA($A471:$J471)=0,"",$L471*Settings!$B$8)</f>
        <v/>
      </c>
      <c r="R471" s="23" t="str">
        <f aca="false">IF(COUNTA($A471:$J471)=0,"",($P471+$Q471)*Settings!$B$9)</f>
        <v/>
      </c>
      <c r="S471" s="23" t="str">
        <f aca="false">IF(COUNTA($A471:$J471)=0,"",$C471+$J471+SUM($M471:$R471))</f>
        <v/>
      </c>
      <c r="T471" s="23" t="str">
        <f aca="false">IF(COUNTA($A471:$J471)=0,"",$L471-$S471)</f>
        <v/>
      </c>
      <c r="U471" s="24" t="str">
        <f aca="false">IF(COUNTA($A471:$J471)=0,"",IF($L471=0,0,$T471/$L471))</f>
        <v/>
      </c>
      <c r="V471" s="24" t="str">
        <f aca="false">IF(COUNTA($A471:$J471)=0,"",IF($D471=0,0,$E471/$D471))</f>
        <v/>
      </c>
      <c r="W471" s="24" t="str">
        <f aca="false">IF(COUNTA($A471:$J471)=0,"",IF($F471=0,0,$G471/$F471))</f>
        <v/>
      </c>
      <c r="X471" s="24" t="str">
        <f aca="false">IF(COUNTA($A471:$J471)=0,"",IF($F471=0,0,$H471/$F471))</f>
        <v/>
      </c>
      <c r="Y471" s="25" t="str">
        <f aca="false">IF(COUNTA($A471:$J471)=0,"",IF($C471=0,0,$L471/$C471))</f>
        <v/>
      </c>
      <c r="Z471" s="23" t="str">
        <f aca="false">IF(COUNTA($A471:$J471)=0,"",IF($G471=0,0,$C471/$G471))</f>
        <v/>
      </c>
      <c r="AA471" s="23" t="str">
        <f aca="false">IF(COUNTA($A471:$J471)=0,"",IF($G471=0,0,$T471/$G471))</f>
        <v/>
      </c>
      <c r="AB471" s="9" t="str">
        <f aca="false">IF(COUNTA($A471:$J471)=0,"",IF($B471="","Pick a product",IF($E471&gt;$D471,"Confirmed &gt; received",IF($F471&gt;$E471,"Dispatched &gt; confirmed",IF($G471+$H471&gt;$F471,"Delivered + returned &gt; dispatched","OK")))))</f>
        <v/>
      </c>
    </row>
    <row r="472" customFormat="false" ht="15" hidden="false" customHeight="false" outlineLevel="0" collapsed="false">
      <c r="A472" s="20"/>
      <c r="B472" s="14"/>
      <c r="C472" s="15"/>
      <c r="D472" s="21"/>
      <c r="E472" s="21"/>
      <c r="F472" s="21"/>
      <c r="G472" s="21"/>
      <c r="H472" s="21"/>
      <c r="I472" s="15"/>
      <c r="J472" s="15"/>
      <c r="K472" s="22" t="str">
        <f aca="false">IF(COUNTA($A472:$J472)=0,"",IF($I472&lt;&gt;"",$I472,IFERROR(INDEX(Settings!$B$14:$B$28,MATCH($B472,Settings!$A$14:$A$28,0)),0)))</f>
        <v/>
      </c>
      <c r="L472" s="23" t="str">
        <f aca="false">IF(COUNTA($A472:$J472)=0,"",$G472*($K472+IFERROR(INDEX(Settings!$C$14:$C$28,MATCH($B472,Settings!$A$14:$A$28,0)),0)))</f>
        <v/>
      </c>
      <c r="M472" s="23" t="str">
        <f aca="false">IF(COUNTA($A472:$J472)=0,"",($G472+$H472*Settings!$B$10)*IFERROR(INDEX(Settings!$D$14:$D$28,MATCH($B472,Settings!$A$14:$A$28,0)),0))</f>
        <v/>
      </c>
      <c r="N472" s="23" t="str">
        <f aca="false">IF(COUNTA($A472:$J472)=0,"",$F472*IFERROR(INDEX(Settings!$E$14:$E$28,MATCH($B472,Settings!$A$14:$A$28,0)),0))</f>
        <v/>
      </c>
      <c r="O472" s="23" t="str">
        <f aca="false">IF(COUNTA($A472:$J472)=0,"",$D472*Settings!$B$5)</f>
        <v/>
      </c>
      <c r="P472" s="23" t="str">
        <f aca="false">IF(COUNTA($A472:$J472)=0,"",$G472*Settings!$B$6+$H472*Settings!$B$7)</f>
        <v/>
      </c>
      <c r="Q472" s="23" t="str">
        <f aca="false">IF(COUNTA($A472:$J472)=0,"",$L472*Settings!$B$8)</f>
        <v/>
      </c>
      <c r="R472" s="23" t="str">
        <f aca="false">IF(COUNTA($A472:$J472)=0,"",($P472+$Q472)*Settings!$B$9)</f>
        <v/>
      </c>
      <c r="S472" s="23" t="str">
        <f aca="false">IF(COUNTA($A472:$J472)=0,"",$C472+$J472+SUM($M472:$R472))</f>
        <v/>
      </c>
      <c r="T472" s="23" t="str">
        <f aca="false">IF(COUNTA($A472:$J472)=0,"",$L472-$S472)</f>
        <v/>
      </c>
      <c r="U472" s="24" t="str">
        <f aca="false">IF(COUNTA($A472:$J472)=0,"",IF($L472=0,0,$T472/$L472))</f>
        <v/>
      </c>
      <c r="V472" s="24" t="str">
        <f aca="false">IF(COUNTA($A472:$J472)=0,"",IF($D472=0,0,$E472/$D472))</f>
        <v/>
      </c>
      <c r="W472" s="24" t="str">
        <f aca="false">IF(COUNTA($A472:$J472)=0,"",IF($F472=0,0,$G472/$F472))</f>
        <v/>
      </c>
      <c r="X472" s="24" t="str">
        <f aca="false">IF(COUNTA($A472:$J472)=0,"",IF($F472=0,0,$H472/$F472))</f>
        <v/>
      </c>
      <c r="Y472" s="25" t="str">
        <f aca="false">IF(COUNTA($A472:$J472)=0,"",IF($C472=0,0,$L472/$C472))</f>
        <v/>
      </c>
      <c r="Z472" s="23" t="str">
        <f aca="false">IF(COUNTA($A472:$J472)=0,"",IF($G472=0,0,$C472/$G472))</f>
        <v/>
      </c>
      <c r="AA472" s="23" t="str">
        <f aca="false">IF(COUNTA($A472:$J472)=0,"",IF($G472=0,0,$T472/$G472))</f>
        <v/>
      </c>
      <c r="AB472" s="9" t="str">
        <f aca="false">IF(COUNTA($A472:$J472)=0,"",IF($B472="","Pick a product",IF($E472&gt;$D472,"Confirmed &gt; received",IF($F472&gt;$E472,"Dispatched &gt; confirmed",IF($G472+$H472&gt;$F472,"Delivered + returned &gt; dispatched","OK")))))</f>
        <v/>
      </c>
    </row>
    <row r="473" customFormat="false" ht="15" hidden="false" customHeight="false" outlineLevel="0" collapsed="false">
      <c r="A473" s="20"/>
      <c r="B473" s="14"/>
      <c r="C473" s="15"/>
      <c r="D473" s="21"/>
      <c r="E473" s="21"/>
      <c r="F473" s="21"/>
      <c r="G473" s="21"/>
      <c r="H473" s="21"/>
      <c r="I473" s="15"/>
      <c r="J473" s="15"/>
      <c r="K473" s="22" t="str">
        <f aca="false">IF(COUNTA($A473:$J473)=0,"",IF($I473&lt;&gt;"",$I473,IFERROR(INDEX(Settings!$B$14:$B$28,MATCH($B473,Settings!$A$14:$A$28,0)),0)))</f>
        <v/>
      </c>
      <c r="L473" s="23" t="str">
        <f aca="false">IF(COUNTA($A473:$J473)=0,"",$G473*($K473+IFERROR(INDEX(Settings!$C$14:$C$28,MATCH($B473,Settings!$A$14:$A$28,0)),0)))</f>
        <v/>
      </c>
      <c r="M473" s="23" t="str">
        <f aca="false">IF(COUNTA($A473:$J473)=0,"",($G473+$H473*Settings!$B$10)*IFERROR(INDEX(Settings!$D$14:$D$28,MATCH($B473,Settings!$A$14:$A$28,0)),0))</f>
        <v/>
      </c>
      <c r="N473" s="23" t="str">
        <f aca="false">IF(COUNTA($A473:$J473)=0,"",$F473*IFERROR(INDEX(Settings!$E$14:$E$28,MATCH($B473,Settings!$A$14:$A$28,0)),0))</f>
        <v/>
      </c>
      <c r="O473" s="23" t="str">
        <f aca="false">IF(COUNTA($A473:$J473)=0,"",$D473*Settings!$B$5)</f>
        <v/>
      </c>
      <c r="P473" s="23" t="str">
        <f aca="false">IF(COUNTA($A473:$J473)=0,"",$G473*Settings!$B$6+$H473*Settings!$B$7)</f>
        <v/>
      </c>
      <c r="Q473" s="23" t="str">
        <f aca="false">IF(COUNTA($A473:$J473)=0,"",$L473*Settings!$B$8)</f>
        <v/>
      </c>
      <c r="R473" s="23" t="str">
        <f aca="false">IF(COUNTA($A473:$J473)=0,"",($P473+$Q473)*Settings!$B$9)</f>
        <v/>
      </c>
      <c r="S473" s="23" t="str">
        <f aca="false">IF(COUNTA($A473:$J473)=0,"",$C473+$J473+SUM($M473:$R473))</f>
        <v/>
      </c>
      <c r="T473" s="23" t="str">
        <f aca="false">IF(COUNTA($A473:$J473)=0,"",$L473-$S473)</f>
        <v/>
      </c>
      <c r="U473" s="24" t="str">
        <f aca="false">IF(COUNTA($A473:$J473)=0,"",IF($L473=0,0,$T473/$L473))</f>
        <v/>
      </c>
      <c r="V473" s="24" t="str">
        <f aca="false">IF(COUNTA($A473:$J473)=0,"",IF($D473=0,0,$E473/$D473))</f>
        <v/>
      </c>
      <c r="W473" s="24" t="str">
        <f aca="false">IF(COUNTA($A473:$J473)=0,"",IF($F473=0,0,$G473/$F473))</f>
        <v/>
      </c>
      <c r="X473" s="24" t="str">
        <f aca="false">IF(COUNTA($A473:$J473)=0,"",IF($F473=0,0,$H473/$F473))</f>
        <v/>
      </c>
      <c r="Y473" s="25" t="str">
        <f aca="false">IF(COUNTA($A473:$J473)=0,"",IF($C473=0,0,$L473/$C473))</f>
        <v/>
      </c>
      <c r="Z473" s="23" t="str">
        <f aca="false">IF(COUNTA($A473:$J473)=0,"",IF($G473=0,0,$C473/$G473))</f>
        <v/>
      </c>
      <c r="AA473" s="23" t="str">
        <f aca="false">IF(COUNTA($A473:$J473)=0,"",IF($G473=0,0,$T473/$G473))</f>
        <v/>
      </c>
      <c r="AB473" s="9" t="str">
        <f aca="false">IF(COUNTA($A473:$J473)=0,"",IF($B473="","Pick a product",IF($E473&gt;$D473,"Confirmed &gt; received",IF($F473&gt;$E473,"Dispatched &gt; confirmed",IF($G473+$H473&gt;$F473,"Delivered + returned &gt; dispatched","OK")))))</f>
        <v/>
      </c>
    </row>
    <row r="474" customFormat="false" ht="15" hidden="false" customHeight="false" outlineLevel="0" collapsed="false">
      <c r="A474" s="20"/>
      <c r="B474" s="14"/>
      <c r="C474" s="15"/>
      <c r="D474" s="21"/>
      <c r="E474" s="21"/>
      <c r="F474" s="21"/>
      <c r="G474" s="21"/>
      <c r="H474" s="21"/>
      <c r="I474" s="15"/>
      <c r="J474" s="15"/>
      <c r="K474" s="22" t="str">
        <f aca="false">IF(COUNTA($A474:$J474)=0,"",IF($I474&lt;&gt;"",$I474,IFERROR(INDEX(Settings!$B$14:$B$28,MATCH($B474,Settings!$A$14:$A$28,0)),0)))</f>
        <v/>
      </c>
      <c r="L474" s="23" t="str">
        <f aca="false">IF(COUNTA($A474:$J474)=0,"",$G474*($K474+IFERROR(INDEX(Settings!$C$14:$C$28,MATCH($B474,Settings!$A$14:$A$28,0)),0)))</f>
        <v/>
      </c>
      <c r="M474" s="23" t="str">
        <f aca="false">IF(COUNTA($A474:$J474)=0,"",($G474+$H474*Settings!$B$10)*IFERROR(INDEX(Settings!$D$14:$D$28,MATCH($B474,Settings!$A$14:$A$28,0)),0))</f>
        <v/>
      </c>
      <c r="N474" s="23" t="str">
        <f aca="false">IF(COUNTA($A474:$J474)=0,"",$F474*IFERROR(INDEX(Settings!$E$14:$E$28,MATCH($B474,Settings!$A$14:$A$28,0)),0))</f>
        <v/>
      </c>
      <c r="O474" s="23" t="str">
        <f aca="false">IF(COUNTA($A474:$J474)=0,"",$D474*Settings!$B$5)</f>
        <v/>
      </c>
      <c r="P474" s="23" t="str">
        <f aca="false">IF(COUNTA($A474:$J474)=0,"",$G474*Settings!$B$6+$H474*Settings!$B$7)</f>
        <v/>
      </c>
      <c r="Q474" s="23" t="str">
        <f aca="false">IF(COUNTA($A474:$J474)=0,"",$L474*Settings!$B$8)</f>
        <v/>
      </c>
      <c r="R474" s="23" t="str">
        <f aca="false">IF(COUNTA($A474:$J474)=0,"",($P474+$Q474)*Settings!$B$9)</f>
        <v/>
      </c>
      <c r="S474" s="23" t="str">
        <f aca="false">IF(COUNTA($A474:$J474)=0,"",$C474+$J474+SUM($M474:$R474))</f>
        <v/>
      </c>
      <c r="T474" s="23" t="str">
        <f aca="false">IF(COUNTA($A474:$J474)=0,"",$L474-$S474)</f>
        <v/>
      </c>
      <c r="U474" s="24" t="str">
        <f aca="false">IF(COUNTA($A474:$J474)=0,"",IF($L474=0,0,$T474/$L474))</f>
        <v/>
      </c>
      <c r="V474" s="24" t="str">
        <f aca="false">IF(COUNTA($A474:$J474)=0,"",IF($D474=0,0,$E474/$D474))</f>
        <v/>
      </c>
      <c r="W474" s="24" t="str">
        <f aca="false">IF(COUNTA($A474:$J474)=0,"",IF($F474=0,0,$G474/$F474))</f>
        <v/>
      </c>
      <c r="X474" s="24" t="str">
        <f aca="false">IF(COUNTA($A474:$J474)=0,"",IF($F474=0,0,$H474/$F474))</f>
        <v/>
      </c>
      <c r="Y474" s="25" t="str">
        <f aca="false">IF(COUNTA($A474:$J474)=0,"",IF($C474=0,0,$L474/$C474))</f>
        <v/>
      </c>
      <c r="Z474" s="23" t="str">
        <f aca="false">IF(COUNTA($A474:$J474)=0,"",IF($G474=0,0,$C474/$G474))</f>
        <v/>
      </c>
      <c r="AA474" s="23" t="str">
        <f aca="false">IF(COUNTA($A474:$J474)=0,"",IF($G474=0,0,$T474/$G474))</f>
        <v/>
      </c>
      <c r="AB474" s="9" t="str">
        <f aca="false">IF(COUNTA($A474:$J474)=0,"",IF($B474="","Pick a product",IF($E474&gt;$D474,"Confirmed &gt; received",IF($F474&gt;$E474,"Dispatched &gt; confirmed",IF($G474+$H474&gt;$F474,"Delivered + returned &gt; dispatched","OK")))))</f>
        <v/>
      </c>
    </row>
    <row r="475" customFormat="false" ht="15" hidden="false" customHeight="false" outlineLevel="0" collapsed="false">
      <c r="A475" s="20"/>
      <c r="B475" s="14"/>
      <c r="C475" s="15"/>
      <c r="D475" s="21"/>
      <c r="E475" s="21"/>
      <c r="F475" s="21"/>
      <c r="G475" s="21"/>
      <c r="H475" s="21"/>
      <c r="I475" s="15"/>
      <c r="J475" s="15"/>
      <c r="K475" s="22" t="str">
        <f aca="false">IF(COUNTA($A475:$J475)=0,"",IF($I475&lt;&gt;"",$I475,IFERROR(INDEX(Settings!$B$14:$B$28,MATCH($B475,Settings!$A$14:$A$28,0)),0)))</f>
        <v/>
      </c>
      <c r="L475" s="23" t="str">
        <f aca="false">IF(COUNTA($A475:$J475)=0,"",$G475*($K475+IFERROR(INDEX(Settings!$C$14:$C$28,MATCH($B475,Settings!$A$14:$A$28,0)),0)))</f>
        <v/>
      </c>
      <c r="M475" s="23" t="str">
        <f aca="false">IF(COUNTA($A475:$J475)=0,"",($G475+$H475*Settings!$B$10)*IFERROR(INDEX(Settings!$D$14:$D$28,MATCH($B475,Settings!$A$14:$A$28,0)),0))</f>
        <v/>
      </c>
      <c r="N475" s="23" t="str">
        <f aca="false">IF(COUNTA($A475:$J475)=0,"",$F475*IFERROR(INDEX(Settings!$E$14:$E$28,MATCH($B475,Settings!$A$14:$A$28,0)),0))</f>
        <v/>
      </c>
      <c r="O475" s="23" t="str">
        <f aca="false">IF(COUNTA($A475:$J475)=0,"",$D475*Settings!$B$5)</f>
        <v/>
      </c>
      <c r="P475" s="23" t="str">
        <f aca="false">IF(COUNTA($A475:$J475)=0,"",$G475*Settings!$B$6+$H475*Settings!$B$7)</f>
        <v/>
      </c>
      <c r="Q475" s="23" t="str">
        <f aca="false">IF(COUNTA($A475:$J475)=0,"",$L475*Settings!$B$8)</f>
        <v/>
      </c>
      <c r="R475" s="23" t="str">
        <f aca="false">IF(COUNTA($A475:$J475)=0,"",($P475+$Q475)*Settings!$B$9)</f>
        <v/>
      </c>
      <c r="S475" s="23" t="str">
        <f aca="false">IF(COUNTA($A475:$J475)=0,"",$C475+$J475+SUM($M475:$R475))</f>
        <v/>
      </c>
      <c r="T475" s="23" t="str">
        <f aca="false">IF(COUNTA($A475:$J475)=0,"",$L475-$S475)</f>
        <v/>
      </c>
      <c r="U475" s="24" t="str">
        <f aca="false">IF(COUNTA($A475:$J475)=0,"",IF($L475=0,0,$T475/$L475))</f>
        <v/>
      </c>
      <c r="V475" s="24" t="str">
        <f aca="false">IF(COUNTA($A475:$J475)=0,"",IF($D475=0,0,$E475/$D475))</f>
        <v/>
      </c>
      <c r="W475" s="24" t="str">
        <f aca="false">IF(COUNTA($A475:$J475)=0,"",IF($F475=0,0,$G475/$F475))</f>
        <v/>
      </c>
      <c r="X475" s="24" t="str">
        <f aca="false">IF(COUNTA($A475:$J475)=0,"",IF($F475=0,0,$H475/$F475))</f>
        <v/>
      </c>
      <c r="Y475" s="25" t="str">
        <f aca="false">IF(COUNTA($A475:$J475)=0,"",IF($C475=0,0,$L475/$C475))</f>
        <v/>
      </c>
      <c r="Z475" s="23" t="str">
        <f aca="false">IF(COUNTA($A475:$J475)=0,"",IF($G475=0,0,$C475/$G475))</f>
        <v/>
      </c>
      <c r="AA475" s="23" t="str">
        <f aca="false">IF(COUNTA($A475:$J475)=0,"",IF($G475=0,0,$T475/$G475))</f>
        <v/>
      </c>
      <c r="AB475" s="9" t="str">
        <f aca="false">IF(COUNTA($A475:$J475)=0,"",IF($B475="","Pick a product",IF($E475&gt;$D475,"Confirmed &gt; received",IF($F475&gt;$E475,"Dispatched &gt; confirmed",IF($G475+$H475&gt;$F475,"Delivered + returned &gt; dispatched","OK")))))</f>
        <v/>
      </c>
    </row>
    <row r="476" customFormat="false" ht="15" hidden="false" customHeight="false" outlineLevel="0" collapsed="false">
      <c r="A476" s="20"/>
      <c r="B476" s="14"/>
      <c r="C476" s="15"/>
      <c r="D476" s="21"/>
      <c r="E476" s="21"/>
      <c r="F476" s="21"/>
      <c r="G476" s="21"/>
      <c r="H476" s="21"/>
      <c r="I476" s="15"/>
      <c r="J476" s="15"/>
      <c r="K476" s="22" t="str">
        <f aca="false">IF(COUNTA($A476:$J476)=0,"",IF($I476&lt;&gt;"",$I476,IFERROR(INDEX(Settings!$B$14:$B$28,MATCH($B476,Settings!$A$14:$A$28,0)),0)))</f>
        <v/>
      </c>
      <c r="L476" s="23" t="str">
        <f aca="false">IF(COUNTA($A476:$J476)=0,"",$G476*($K476+IFERROR(INDEX(Settings!$C$14:$C$28,MATCH($B476,Settings!$A$14:$A$28,0)),0)))</f>
        <v/>
      </c>
      <c r="M476" s="23" t="str">
        <f aca="false">IF(COUNTA($A476:$J476)=0,"",($G476+$H476*Settings!$B$10)*IFERROR(INDEX(Settings!$D$14:$D$28,MATCH($B476,Settings!$A$14:$A$28,0)),0))</f>
        <v/>
      </c>
      <c r="N476" s="23" t="str">
        <f aca="false">IF(COUNTA($A476:$J476)=0,"",$F476*IFERROR(INDEX(Settings!$E$14:$E$28,MATCH($B476,Settings!$A$14:$A$28,0)),0))</f>
        <v/>
      </c>
      <c r="O476" s="23" t="str">
        <f aca="false">IF(COUNTA($A476:$J476)=0,"",$D476*Settings!$B$5)</f>
        <v/>
      </c>
      <c r="P476" s="23" t="str">
        <f aca="false">IF(COUNTA($A476:$J476)=0,"",$G476*Settings!$B$6+$H476*Settings!$B$7)</f>
        <v/>
      </c>
      <c r="Q476" s="23" t="str">
        <f aca="false">IF(COUNTA($A476:$J476)=0,"",$L476*Settings!$B$8)</f>
        <v/>
      </c>
      <c r="R476" s="23" t="str">
        <f aca="false">IF(COUNTA($A476:$J476)=0,"",($P476+$Q476)*Settings!$B$9)</f>
        <v/>
      </c>
      <c r="S476" s="23" t="str">
        <f aca="false">IF(COUNTA($A476:$J476)=0,"",$C476+$J476+SUM($M476:$R476))</f>
        <v/>
      </c>
      <c r="T476" s="23" t="str">
        <f aca="false">IF(COUNTA($A476:$J476)=0,"",$L476-$S476)</f>
        <v/>
      </c>
      <c r="U476" s="24" t="str">
        <f aca="false">IF(COUNTA($A476:$J476)=0,"",IF($L476=0,0,$T476/$L476))</f>
        <v/>
      </c>
      <c r="V476" s="24" t="str">
        <f aca="false">IF(COUNTA($A476:$J476)=0,"",IF($D476=0,0,$E476/$D476))</f>
        <v/>
      </c>
      <c r="W476" s="24" t="str">
        <f aca="false">IF(COUNTA($A476:$J476)=0,"",IF($F476=0,0,$G476/$F476))</f>
        <v/>
      </c>
      <c r="X476" s="24" t="str">
        <f aca="false">IF(COUNTA($A476:$J476)=0,"",IF($F476=0,0,$H476/$F476))</f>
        <v/>
      </c>
      <c r="Y476" s="25" t="str">
        <f aca="false">IF(COUNTA($A476:$J476)=0,"",IF($C476=0,0,$L476/$C476))</f>
        <v/>
      </c>
      <c r="Z476" s="23" t="str">
        <f aca="false">IF(COUNTA($A476:$J476)=0,"",IF($G476=0,0,$C476/$G476))</f>
        <v/>
      </c>
      <c r="AA476" s="23" t="str">
        <f aca="false">IF(COUNTA($A476:$J476)=0,"",IF($G476=0,0,$T476/$G476))</f>
        <v/>
      </c>
      <c r="AB476" s="9" t="str">
        <f aca="false">IF(COUNTA($A476:$J476)=0,"",IF($B476="","Pick a product",IF($E476&gt;$D476,"Confirmed &gt; received",IF($F476&gt;$E476,"Dispatched &gt; confirmed",IF($G476+$H476&gt;$F476,"Delivered + returned &gt; dispatched","OK")))))</f>
        <v/>
      </c>
    </row>
    <row r="477" customFormat="false" ht="15" hidden="false" customHeight="false" outlineLevel="0" collapsed="false">
      <c r="A477" s="20"/>
      <c r="B477" s="14"/>
      <c r="C477" s="15"/>
      <c r="D477" s="21"/>
      <c r="E477" s="21"/>
      <c r="F477" s="21"/>
      <c r="G477" s="21"/>
      <c r="H477" s="21"/>
      <c r="I477" s="15"/>
      <c r="J477" s="15"/>
      <c r="K477" s="22" t="str">
        <f aca="false">IF(COUNTA($A477:$J477)=0,"",IF($I477&lt;&gt;"",$I477,IFERROR(INDEX(Settings!$B$14:$B$28,MATCH($B477,Settings!$A$14:$A$28,0)),0)))</f>
        <v/>
      </c>
      <c r="L477" s="23" t="str">
        <f aca="false">IF(COUNTA($A477:$J477)=0,"",$G477*($K477+IFERROR(INDEX(Settings!$C$14:$C$28,MATCH($B477,Settings!$A$14:$A$28,0)),0)))</f>
        <v/>
      </c>
      <c r="M477" s="23" t="str">
        <f aca="false">IF(COUNTA($A477:$J477)=0,"",($G477+$H477*Settings!$B$10)*IFERROR(INDEX(Settings!$D$14:$D$28,MATCH($B477,Settings!$A$14:$A$28,0)),0))</f>
        <v/>
      </c>
      <c r="N477" s="23" t="str">
        <f aca="false">IF(COUNTA($A477:$J477)=0,"",$F477*IFERROR(INDEX(Settings!$E$14:$E$28,MATCH($B477,Settings!$A$14:$A$28,0)),0))</f>
        <v/>
      </c>
      <c r="O477" s="23" t="str">
        <f aca="false">IF(COUNTA($A477:$J477)=0,"",$D477*Settings!$B$5)</f>
        <v/>
      </c>
      <c r="P477" s="23" t="str">
        <f aca="false">IF(COUNTA($A477:$J477)=0,"",$G477*Settings!$B$6+$H477*Settings!$B$7)</f>
        <v/>
      </c>
      <c r="Q477" s="23" t="str">
        <f aca="false">IF(COUNTA($A477:$J477)=0,"",$L477*Settings!$B$8)</f>
        <v/>
      </c>
      <c r="R477" s="23" t="str">
        <f aca="false">IF(COUNTA($A477:$J477)=0,"",($P477+$Q477)*Settings!$B$9)</f>
        <v/>
      </c>
      <c r="S477" s="23" t="str">
        <f aca="false">IF(COUNTA($A477:$J477)=0,"",$C477+$J477+SUM($M477:$R477))</f>
        <v/>
      </c>
      <c r="T477" s="23" t="str">
        <f aca="false">IF(COUNTA($A477:$J477)=0,"",$L477-$S477)</f>
        <v/>
      </c>
      <c r="U477" s="24" t="str">
        <f aca="false">IF(COUNTA($A477:$J477)=0,"",IF($L477=0,0,$T477/$L477))</f>
        <v/>
      </c>
      <c r="V477" s="24" t="str">
        <f aca="false">IF(COUNTA($A477:$J477)=0,"",IF($D477=0,0,$E477/$D477))</f>
        <v/>
      </c>
      <c r="W477" s="24" t="str">
        <f aca="false">IF(COUNTA($A477:$J477)=0,"",IF($F477=0,0,$G477/$F477))</f>
        <v/>
      </c>
      <c r="X477" s="24" t="str">
        <f aca="false">IF(COUNTA($A477:$J477)=0,"",IF($F477=0,0,$H477/$F477))</f>
        <v/>
      </c>
      <c r="Y477" s="25" t="str">
        <f aca="false">IF(COUNTA($A477:$J477)=0,"",IF($C477=0,0,$L477/$C477))</f>
        <v/>
      </c>
      <c r="Z477" s="23" t="str">
        <f aca="false">IF(COUNTA($A477:$J477)=0,"",IF($G477=0,0,$C477/$G477))</f>
        <v/>
      </c>
      <c r="AA477" s="23" t="str">
        <f aca="false">IF(COUNTA($A477:$J477)=0,"",IF($G477=0,0,$T477/$G477))</f>
        <v/>
      </c>
      <c r="AB477" s="9" t="str">
        <f aca="false">IF(COUNTA($A477:$J477)=0,"",IF($B477="","Pick a product",IF($E477&gt;$D477,"Confirmed &gt; received",IF($F477&gt;$E477,"Dispatched &gt; confirmed",IF($G477+$H477&gt;$F477,"Delivered + returned &gt; dispatched","OK")))))</f>
        <v/>
      </c>
    </row>
    <row r="478" customFormat="false" ht="15" hidden="false" customHeight="false" outlineLevel="0" collapsed="false">
      <c r="A478" s="20"/>
      <c r="B478" s="14"/>
      <c r="C478" s="15"/>
      <c r="D478" s="21"/>
      <c r="E478" s="21"/>
      <c r="F478" s="21"/>
      <c r="G478" s="21"/>
      <c r="H478" s="21"/>
      <c r="I478" s="15"/>
      <c r="J478" s="15"/>
      <c r="K478" s="22" t="str">
        <f aca="false">IF(COUNTA($A478:$J478)=0,"",IF($I478&lt;&gt;"",$I478,IFERROR(INDEX(Settings!$B$14:$B$28,MATCH($B478,Settings!$A$14:$A$28,0)),0)))</f>
        <v/>
      </c>
      <c r="L478" s="23" t="str">
        <f aca="false">IF(COUNTA($A478:$J478)=0,"",$G478*($K478+IFERROR(INDEX(Settings!$C$14:$C$28,MATCH($B478,Settings!$A$14:$A$28,0)),0)))</f>
        <v/>
      </c>
      <c r="M478" s="23" t="str">
        <f aca="false">IF(COUNTA($A478:$J478)=0,"",($G478+$H478*Settings!$B$10)*IFERROR(INDEX(Settings!$D$14:$D$28,MATCH($B478,Settings!$A$14:$A$28,0)),0))</f>
        <v/>
      </c>
      <c r="N478" s="23" t="str">
        <f aca="false">IF(COUNTA($A478:$J478)=0,"",$F478*IFERROR(INDEX(Settings!$E$14:$E$28,MATCH($B478,Settings!$A$14:$A$28,0)),0))</f>
        <v/>
      </c>
      <c r="O478" s="23" t="str">
        <f aca="false">IF(COUNTA($A478:$J478)=0,"",$D478*Settings!$B$5)</f>
        <v/>
      </c>
      <c r="P478" s="23" t="str">
        <f aca="false">IF(COUNTA($A478:$J478)=0,"",$G478*Settings!$B$6+$H478*Settings!$B$7)</f>
        <v/>
      </c>
      <c r="Q478" s="23" t="str">
        <f aca="false">IF(COUNTA($A478:$J478)=0,"",$L478*Settings!$B$8)</f>
        <v/>
      </c>
      <c r="R478" s="23" t="str">
        <f aca="false">IF(COUNTA($A478:$J478)=0,"",($P478+$Q478)*Settings!$B$9)</f>
        <v/>
      </c>
      <c r="S478" s="23" t="str">
        <f aca="false">IF(COUNTA($A478:$J478)=0,"",$C478+$J478+SUM($M478:$R478))</f>
        <v/>
      </c>
      <c r="T478" s="23" t="str">
        <f aca="false">IF(COUNTA($A478:$J478)=0,"",$L478-$S478)</f>
        <v/>
      </c>
      <c r="U478" s="24" t="str">
        <f aca="false">IF(COUNTA($A478:$J478)=0,"",IF($L478=0,0,$T478/$L478))</f>
        <v/>
      </c>
      <c r="V478" s="24" t="str">
        <f aca="false">IF(COUNTA($A478:$J478)=0,"",IF($D478=0,0,$E478/$D478))</f>
        <v/>
      </c>
      <c r="W478" s="24" t="str">
        <f aca="false">IF(COUNTA($A478:$J478)=0,"",IF($F478=0,0,$G478/$F478))</f>
        <v/>
      </c>
      <c r="X478" s="24" t="str">
        <f aca="false">IF(COUNTA($A478:$J478)=0,"",IF($F478=0,0,$H478/$F478))</f>
        <v/>
      </c>
      <c r="Y478" s="25" t="str">
        <f aca="false">IF(COUNTA($A478:$J478)=0,"",IF($C478=0,0,$L478/$C478))</f>
        <v/>
      </c>
      <c r="Z478" s="23" t="str">
        <f aca="false">IF(COUNTA($A478:$J478)=0,"",IF($G478=0,0,$C478/$G478))</f>
        <v/>
      </c>
      <c r="AA478" s="23" t="str">
        <f aca="false">IF(COUNTA($A478:$J478)=0,"",IF($G478=0,0,$T478/$G478))</f>
        <v/>
      </c>
      <c r="AB478" s="9" t="str">
        <f aca="false">IF(COUNTA($A478:$J478)=0,"",IF($B478="","Pick a product",IF($E478&gt;$D478,"Confirmed &gt; received",IF($F478&gt;$E478,"Dispatched &gt; confirmed",IF($G478+$H478&gt;$F478,"Delivered + returned &gt; dispatched","OK")))))</f>
        <v/>
      </c>
    </row>
    <row r="479" customFormat="false" ht="15" hidden="false" customHeight="false" outlineLevel="0" collapsed="false">
      <c r="A479" s="20"/>
      <c r="B479" s="14"/>
      <c r="C479" s="15"/>
      <c r="D479" s="21"/>
      <c r="E479" s="21"/>
      <c r="F479" s="21"/>
      <c r="G479" s="21"/>
      <c r="H479" s="21"/>
      <c r="I479" s="15"/>
      <c r="J479" s="15"/>
      <c r="K479" s="22" t="str">
        <f aca="false">IF(COUNTA($A479:$J479)=0,"",IF($I479&lt;&gt;"",$I479,IFERROR(INDEX(Settings!$B$14:$B$28,MATCH($B479,Settings!$A$14:$A$28,0)),0)))</f>
        <v/>
      </c>
      <c r="L479" s="23" t="str">
        <f aca="false">IF(COUNTA($A479:$J479)=0,"",$G479*($K479+IFERROR(INDEX(Settings!$C$14:$C$28,MATCH($B479,Settings!$A$14:$A$28,0)),0)))</f>
        <v/>
      </c>
      <c r="M479" s="23" t="str">
        <f aca="false">IF(COUNTA($A479:$J479)=0,"",($G479+$H479*Settings!$B$10)*IFERROR(INDEX(Settings!$D$14:$D$28,MATCH($B479,Settings!$A$14:$A$28,0)),0))</f>
        <v/>
      </c>
      <c r="N479" s="23" t="str">
        <f aca="false">IF(COUNTA($A479:$J479)=0,"",$F479*IFERROR(INDEX(Settings!$E$14:$E$28,MATCH($B479,Settings!$A$14:$A$28,0)),0))</f>
        <v/>
      </c>
      <c r="O479" s="23" t="str">
        <f aca="false">IF(COUNTA($A479:$J479)=0,"",$D479*Settings!$B$5)</f>
        <v/>
      </c>
      <c r="P479" s="23" t="str">
        <f aca="false">IF(COUNTA($A479:$J479)=0,"",$G479*Settings!$B$6+$H479*Settings!$B$7)</f>
        <v/>
      </c>
      <c r="Q479" s="23" t="str">
        <f aca="false">IF(COUNTA($A479:$J479)=0,"",$L479*Settings!$B$8)</f>
        <v/>
      </c>
      <c r="R479" s="23" t="str">
        <f aca="false">IF(COUNTA($A479:$J479)=0,"",($P479+$Q479)*Settings!$B$9)</f>
        <v/>
      </c>
      <c r="S479" s="23" t="str">
        <f aca="false">IF(COUNTA($A479:$J479)=0,"",$C479+$J479+SUM($M479:$R479))</f>
        <v/>
      </c>
      <c r="T479" s="23" t="str">
        <f aca="false">IF(COUNTA($A479:$J479)=0,"",$L479-$S479)</f>
        <v/>
      </c>
      <c r="U479" s="24" t="str">
        <f aca="false">IF(COUNTA($A479:$J479)=0,"",IF($L479=0,0,$T479/$L479))</f>
        <v/>
      </c>
      <c r="V479" s="24" t="str">
        <f aca="false">IF(COUNTA($A479:$J479)=0,"",IF($D479=0,0,$E479/$D479))</f>
        <v/>
      </c>
      <c r="W479" s="24" t="str">
        <f aca="false">IF(COUNTA($A479:$J479)=0,"",IF($F479=0,0,$G479/$F479))</f>
        <v/>
      </c>
      <c r="X479" s="24" t="str">
        <f aca="false">IF(COUNTA($A479:$J479)=0,"",IF($F479=0,0,$H479/$F479))</f>
        <v/>
      </c>
      <c r="Y479" s="25" t="str">
        <f aca="false">IF(COUNTA($A479:$J479)=0,"",IF($C479=0,0,$L479/$C479))</f>
        <v/>
      </c>
      <c r="Z479" s="23" t="str">
        <f aca="false">IF(COUNTA($A479:$J479)=0,"",IF($G479=0,0,$C479/$G479))</f>
        <v/>
      </c>
      <c r="AA479" s="23" t="str">
        <f aca="false">IF(COUNTA($A479:$J479)=0,"",IF($G479=0,0,$T479/$G479))</f>
        <v/>
      </c>
      <c r="AB479" s="9" t="str">
        <f aca="false">IF(COUNTA($A479:$J479)=0,"",IF($B479="","Pick a product",IF($E479&gt;$D479,"Confirmed &gt; received",IF($F479&gt;$E479,"Dispatched &gt; confirmed",IF($G479+$H479&gt;$F479,"Delivered + returned &gt; dispatched","OK")))))</f>
        <v/>
      </c>
    </row>
    <row r="480" customFormat="false" ht="15" hidden="false" customHeight="false" outlineLevel="0" collapsed="false">
      <c r="A480" s="20"/>
      <c r="B480" s="14"/>
      <c r="C480" s="15"/>
      <c r="D480" s="21"/>
      <c r="E480" s="21"/>
      <c r="F480" s="21"/>
      <c r="G480" s="21"/>
      <c r="H480" s="21"/>
      <c r="I480" s="15"/>
      <c r="J480" s="15"/>
      <c r="K480" s="22" t="str">
        <f aca="false">IF(COUNTA($A480:$J480)=0,"",IF($I480&lt;&gt;"",$I480,IFERROR(INDEX(Settings!$B$14:$B$28,MATCH($B480,Settings!$A$14:$A$28,0)),0)))</f>
        <v/>
      </c>
      <c r="L480" s="23" t="str">
        <f aca="false">IF(COUNTA($A480:$J480)=0,"",$G480*($K480+IFERROR(INDEX(Settings!$C$14:$C$28,MATCH($B480,Settings!$A$14:$A$28,0)),0)))</f>
        <v/>
      </c>
      <c r="M480" s="23" t="str">
        <f aca="false">IF(COUNTA($A480:$J480)=0,"",($G480+$H480*Settings!$B$10)*IFERROR(INDEX(Settings!$D$14:$D$28,MATCH($B480,Settings!$A$14:$A$28,0)),0))</f>
        <v/>
      </c>
      <c r="N480" s="23" t="str">
        <f aca="false">IF(COUNTA($A480:$J480)=0,"",$F480*IFERROR(INDEX(Settings!$E$14:$E$28,MATCH($B480,Settings!$A$14:$A$28,0)),0))</f>
        <v/>
      </c>
      <c r="O480" s="23" t="str">
        <f aca="false">IF(COUNTA($A480:$J480)=0,"",$D480*Settings!$B$5)</f>
        <v/>
      </c>
      <c r="P480" s="23" t="str">
        <f aca="false">IF(COUNTA($A480:$J480)=0,"",$G480*Settings!$B$6+$H480*Settings!$B$7)</f>
        <v/>
      </c>
      <c r="Q480" s="23" t="str">
        <f aca="false">IF(COUNTA($A480:$J480)=0,"",$L480*Settings!$B$8)</f>
        <v/>
      </c>
      <c r="R480" s="23" t="str">
        <f aca="false">IF(COUNTA($A480:$J480)=0,"",($P480+$Q480)*Settings!$B$9)</f>
        <v/>
      </c>
      <c r="S480" s="23" t="str">
        <f aca="false">IF(COUNTA($A480:$J480)=0,"",$C480+$J480+SUM($M480:$R480))</f>
        <v/>
      </c>
      <c r="T480" s="23" t="str">
        <f aca="false">IF(COUNTA($A480:$J480)=0,"",$L480-$S480)</f>
        <v/>
      </c>
      <c r="U480" s="24" t="str">
        <f aca="false">IF(COUNTA($A480:$J480)=0,"",IF($L480=0,0,$T480/$L480))</f>
        <v/>
      </c>
      <c r="V480" s="24" t="str">
        <f aca="false">IF(COUNTA($A480:$J480)=0,"",IF($D480=0,0,$E480/$D480))</f>
        <v/>
      </c>
      <c r="W480" s="24" t="str">
        <f aca="false">IF(COUNTA($A480:$J480)=0,"",IF($F480=0,0,$G480/$F480))</f>
        <v/>
      </c>
      <c r="X480" s="24" t="str">
        <f aca="false">IF(COUNTA($A480:$J480)=0,"",IF($F480=0,0,$H480/$F480))</f>
        <v/>
      </c>
      <c r="Y480" s="25" t="str">
        <f aca="false">IF(COUNTA($A480:$J480)=0,"",IF($C480=0,0,$L480/$C480))</f>
        <v/>
      </c>
      <c r="Z480" s="23" t="str">
        <f aca="false">IF(COUNTA($A480:$J480)=0,"",IF($G480=0,0,$C480/$G480))</f>
        <v/>
      </c>
      <c r="AA480" s="23" t="str">
        <f aca="false">IF(COUNTA($A480:$J480)=0,"",IF($G480=0,0,$T480/$G480))</f>
        <v/>
      </c>
      <c r="AB480" s="9" t="str">
        <f aca="false">IF(COUNTA($A480:$J480)=0,"",IF($B480="","Pick a product",IF($E480&gt;$D480,"Confirmed &gt; received",IF($F480&gt;$E480,"Dispatched &gt; confirmed",IF($G480+$H480&gt;$F480,"Delivered + returned &gt; dispatched","OK")))))</f>
        <v/>
      </c>
    </row>
    <row r="481" customFormat="false" ht="15" hidden="false" customHeight="false" outlineLevel="0" collapsed="false">
      <c r="A481" s="20"/>
      <c r="B481" s="14"/>
      <c r="C481" s="15"/>
      <c r="D481" s="21"/>
      <c r="E481" s="21"/>
      <c r="F481" s="21"/>
      <c r="G481" s="21"/>
      <c r="H481" s="21"/>
      <c r="I481" s="15"/>
      <c r="J481" s="15"/>
      <c r="K481" s="22" t="str">
        <f aca="false">IF(COUNTA($A481:$J481)=0,"",IF($I481&lt;&gt;"",$I481,IFERROR(INDEX(Settings!$B$14:$B$28,MATCH($B481,Settings!$A$14:$A$28,0)),0)))</f>
        <v/>
      </c>
      <c r="L481" s="23" t="str">
        <f aca="false">IF(COUNTA($A481:$J481)=0,"",$G481*($K481+IFERROR(INDEX(Settings!$C$14:$C$28,MATCH($B481,Settings!$A$14:$A$28,0)),0)))</f>
        <v/>
      </c>
      <c r="M481" s="23" t="str">
        <f aca="false">IF(COUNTA($A481:$J481)=0,"",($G481+$H481*Settings!$B$10)*IFERROR(INDEX(Settings!$D$14:$D$28,MATCH($B481,Settings!$A$14:$A$28,0)),0))</f>
        <v/>
      </c>
      <c r="N481" s="23" t="str">
        <f aca="false">IF(COUNTA($A481:$J481)=0,"",$F481*IFERROR(INDEX(Settings!$E$14:$E$28,MATCH($B481,Settings!$A$14:$A$28,0)),0))</f>
        <v/>
      </c>
      <c r="O481" s="23" t="str">
        <f aca="false">IF(COUNTA($A481:$J481)=0,"",$D481*Settings!$B$5)</f>
        <v/>
      </c>
      <c r="P481" s="23" t="str">
        <f aca="false">IF(COUNTA($A481:$J481)=0,"",$G481*Settings!$B$6+$H481*Settings!$B$7)</f>
        <v/>
      </c>
      <c r="Q481" s="23" t="str">
        <f aca="false">IF(COUNTA($A481:$J481)=0,"",$L481*Settings!$B$8)</f>
        <v/>
      </c>
      <c r="R481" s="23" t="str">
        <f aca="false">IF(COUNTA($A481:$J481)=0,"",($P481+$Q481)*Settings!$B$9)</f>
        <v/>
      </c>
      <c r="S481" s="23" t="str">
        <f aca="false">IF(COUNTA($A481:$J481)=0,"",$C481+$J481+SUM($M481:$R481))</f>
        <v/>
      </c>
      <c r="T481" s="23" t="str">
        <f aca="false">IF(COUNTA($A481:$J481)=0,"",$L481-$S481)</f>
        <v/>
      </c>
      <c r="U481" s="24" t="str">
        <f aca="false">IF(COUNTA($A481:$J481)=0,"",IF($L481=0,0,$T481/$L481))</f>
        <v/>
      </c>
      <c r="V481" s="24" t="str">
        <f aca="false">IF(COUNTA($A481:$J481)=0,"",IF($D481=0,0,$E481/$D481))</f>
        <v/>
      </c>
      <c r="W481" s="24" t="str">
        <f aca="false">IF(COUNTA($A481:$J481)=0,"",IF($F481=0,0,$G481/$F481))</f>
        <v/>
      </c>
      <c r="X481" s="24" t="str">
        <f aca="false">IF(COUNTA($A481:$J481)=0,"",IF($F481=0,0,$H481/$F481))</f>
        <v/>
      </c>
      <c r="Y481" s="25" t="str">
        <f aca="false">IF(COUNTA($A481:$J481)=0,"",IF($C481=0,0,$L481/$C481))</f>
        <v/>
      </c>
      <c r="Z481" s="23" t="str">
        <f aca="false">IF(COUNTA($A481:$J481)=0,"",IF($G481=0,0,$C481/$G481))</f>
        <v/>
      </c>
      <c r="AA481" s="23" t="str">
        <f aca="false">IF(COUNTA($A481:$J481)=0,"",IF($G481=0,0,$T481/$G481))</f>
        <v/>
      </c>
      <c r="AB481" s="9" t="str">
        <f aca="false">IF(COUNTA($A481:$J481)=0,"",IF($B481="","Pick a product",IF($E481&gt;$D481,"Confirmed &gt; received",IF($F481&gt;$E481,"Dispatched &gt; confirmed",IF($G481+$H481&gt;$F481,"Delivered + returned &gt; dispatched","OK")))))</f>
        <v/>
      </c>
    </row>
    <row r="482" customFormat="false" ht="15" hidden="false" customHeight="false" outlineLevel="0" collapsed="false">
      <c r="A482" s="20"/>
      <c r="B482" s="14"/>
      <c r="C482" s="15"/>
      <c r="D482" s="21"/>
      <c r="E482" s="21"/>
      <c r="F482" s="21"/>
      <c r="G482" s="21"/>
      <c r="H482" s="21"/>
      <c r="I482" s="15"/>
      <c r="J482" s="15"/>
      <c r="K482" s="22" t="str">
        <f aca="false">IF(COUNTA($A482:$J482)=0,"",IF($I482&lt;&gt;"",$I482,IFERROR(INDEX(Settings!$B$14:$B$28,MATCH($B482,Settings!$A$14:$A$28,0)),0)))</f>
        <v/>
      </c>
      <c r="L482" s="23" t="str">
        <f aca="false">IF(COUNTA($A482:$J482)=0,"",$G482*($K482+IFERROR(INDEX(Settings!$C$14:$C$28,MATCH($B482,Settings!$A$14:$A$28,0)),0)))</f>
        <v/>
      </c>
      <c r="M482" s="23" t="str">
        <f aca="false">IF(COUNTA($A482:$J482)=0,"",($G482+$H482*Settings!$B$10)*IFERROR(INDEX(Settings!$D$14:$D$28,MATCH($B482,Settings!$A$14:$A$28,0)),0))</f>
        <v/>
      </c>
      <c r="N482" s="23" t="str">
        <f aca="false">IF(COUNTA($A482:$J482)=0,"",$F482*IFERROR(INDEX(Settings!$E$14:$E$28,MATCH($B482,Settings!$A$14:$A$28,0)),0))</f>
        <v/>
      </c>
      <c r="O482" s="23" t="str">
        <f aca="false">IF(COUNTA($A482:$J482)=0,"",$D482*Settings!$B$5)</f>
        <v/>
      </c>
      <c r="P482" s="23" t="str">
        <f aca="false">IF(COUNTA($A482:$J482)=0,"",$G482*Settings!$B$6+$H482*Settings!$B$7)</f>
        <v/>
      </c>
      <c r="Q482" s="23" t="str">
        <f aca="false">IF(COUNTA($A482:$J482)=0,"",$L482*Settings!$B$8)</f>
        <v/>
      </c>
      <c r="R482" s="23" t="str">
        <f aca="false">IF(COUNTA($A482:$J482)=0,"",($P482+$Q482)*Settings!$B$9)</f>
        <v/>
      </c>
      <c r="S482" s="23" t="str">
        <f aca="false">IF(COUNTA($A482:$J482)=0,"",$C482+$J482+SUM($M482:$R482))</f>
        <v/>
      </c>
      <c r="T482" s="23" t="str">
        <f aca="false">IF(COUNTA($A482:$J482)=0,"",$L482-$S482)</f>
        <v/>
      </c>
      <c r="U482" s="24" t="str">
        <f aca="false">IF(COUNTA($A482:$J482)=0,"",IF($L482=0,0,$T482/$L482))</f>
        <v/>
      </c>
      <c r="V482" s="24" t="str">
        <f aca="false">IF(COUNTA($A482:$J482)=0,"",IF($D482=0,0,$E482/$D482))</f>
        <v/>
      </c>
      <c r="W482" s="24" t="str">
        <f aca="false">IF(COUNTA($A482:$J482)=0,"",IF($F482=0,0,$G482/$F482))</f>
        <v/>
      </c>
      <c r="X482" s="24" t="str">
        <f aca="false">IF(COUNTA($A482:$J482)=0,"",IF($F482=0,0,$H482/$F482))</f>
        <v/>
      </c>
      <c r="Y482" s="25" t="str">
        <f aca="false">IF(COUNTA($A482:$J482)=0,"",IF($C482=0,0,$L482/$C482))</f>
        <v/>
      </c>
      <c r="Z482" s="23" t="str">
        <f aca="false">IF(COUNTA($A482:$J482)=0,"",IF($G482=0,0,$C482/$G482))</f>
        <v/>
      </c>
      <c r="AA482" s="23" t="str">
        <f aca="false">IF(COUNTA($A482:$J482)=0,"",IF($G482=0,0,$T482/$G482))</f>
        <v/>
      </c>
      <c r="AB482" s="9" t="str">
        <f aca="false">IF(COUNTA($A482:$J482)=0,"",IF($B482="","Pick a product",IF($E482&gt;$D482,"Confirmed &gt; received",IF($F482&gt;$E482,"Dispatched &gt; confirmed",IF($G482+$H482&gt;$F482,"Delivered + returned &gt; dispatched","OK")))))</f>
        <v/>
      </c>
    </row>
    <row r="483" customFormat="false" ht="15" hidden="false" customHeight="false" outlineLevel="0" collapsed="false">
      <c r="A483" s="20"/>
      <c r="B483" s="14"/>
      <c r="C483" s="15"/>
      <c r="D483" s="21"/>
      <c r="E483" s="21"/>
      <c r="F483" s="21"/>
      <c r="G483" s="21"/>
      <c r="H483" s="21"/>
      <c r="I483" s="15"/>
      <c r="J483" s="15"/>
      <c r="K483" s="22" t="str">
        <f aca="false">IF(COUNTA($A483:$J483)=0,"",IF($I483&lt;&gt;"",$I483,IFERROR(INDEX(Settings!$B$14:$B$28,MATCH($B483,Settings!$A$14:$A$28,0)),0)))</f>
        <v/>
      </c>
      <c r="L483" s="23" t="str">
        <f aca="false">IF(COUNTA($A483:$J483)=0,"",$G483*($K483+IFERROR(INDEX(Settings!$C$14:$C$28,MATCH($B483,Settings!$A$14:$A$28,0)),0)))</f>
        <v/>
      </c>
      <c r="M483" s="23" t="str">
        <f aca="false">IF(COUNTA($A483:$J483)=0,"",($G483+$H483*Settings!$B$10)*IFERROR(INDEX(Settings!$D$14:$D$28,MATCH($B483,Settings!$A$14:$A$28,0)),0))</f>
        <v/>
      </c>
      <c r="N483" s="23" t="str">
        <f aca="false">IF(COUNTA($A483:$J483)=0,"",$F483*IFERROR(INDEX(Settings!$E$14:$E$28,MATCH($B483,Settings!$A$14:$A$28,0)),0))</f>
        <v/>
      </c>
      <c r="O483" s="23" t="str">
        <f aca="false">IF(COUNTA($A483:$J483)=0,"",$D483*Settings!$B$5)</f>
        <v/>
      </c>
      <c r="P483" s="23" t="str">
        <f aca="false">IF(COUNTA($A483:$J483)=0,"",$G483*Settings!$B$6+$H483*Settings!$B$7)</f>
        <v/>
      </c>
      <c r="Q483" s="23" t="str">
        <f aca="false">IF(COUNTA($A483:$J483)=0,"",$L483*Settings!$B$8)</f>
        <v/>
      </c>
      <c r="R483" s="23" t="str">
        <f aca="false">IF(COUNTA($A483:$J483)=0,"",($P483+$Q483)*Settings!$B$9)</f>
        <v/>
      </c>
      <c r="S483" s="23" t="str">
        <f aca="false">IF(COUNTA($A483:$J483)=0,"",$C483+$J483+SUM($M483:$R483))</f>
        <v/>
      </c>
      <c r="T483" s="23" t="str">
        <f aca="false">IF(COUNTA($A483:$J483)=0,"",$L483-$S483)</f>
        <v/>
      </c>
      <c r="U483" s="24" t="str">
        <f aca="false">IF(COUNTA($A483:$J483)=0,"",IF($L483=0,0,$T483/$L483))</f>
        <v/>
      </c>
      <c r="V483" s="24" t="str">
        <f aca="false">IF(COUNTA($A483:$J483)=0,"",IF($D483=0,0,$E483/$D483))</f>
        <v/>
      </c>
      <c r="W483" s="24" t="str">
        <f aca="false">IF(COUNTA($A483:$J483)=0,"",IF($F483=0,0,$G483/$F483))</f>
        <v/>
      </c>
      <c r="X483" s="24" t="str">
        <f aca="false">IF(COUNTA($A483:$J483)=0,"",IF($F483=0,0,$H483/$F483))</f>
        <v/>
      </c>
      <c r="Y483" s="25" t="str">
        <f aca="false">IF(COUNTA($A483:$J483)=0,"",IF($C483=0,0,$L483/$C483))</f>
        <v/>
      </c>
      <c r="Z483" s="23" t="str">
        <f aca="false">IF(COUNTA($A483:$J483)=0,"",IF($G483=0,0,$C483/$G483))</f>
        <v/>
      </c>
      <c r="AA483" s="23" t="str">
        <f aca="false">IF(COUNTA($A483:$J483)=0,"",IF($G483=0,0,$T483/$G483))</f>
        <v/>
      </c>
      <c r="AB483" s="9" t="str">
        <f aca="false">IF(COUNTA($A483:$J483)=0,"",IF($B483="","Pick a product",IF($E483&gt;$D483,"Confirmed &gt; received",IF($F483&gt;$E483,"Dispatched &gt; confirmed",IF($G483+$H483&gt;$F483,"Delivered + returned &gt; dispatched","OK")))))</f>
        <v/>
      </c>
    </row>
    <row r="484" customFormat="false" ht="15" hidden="false" customHeight="false" outlineLevel="0" collapsed="false">
      <c r="A484" s="20"/>
      <c r="B484" s="14"/>
      <c r="C484" s="15"/>
      <c r="D484" s="21"/>
      <c r="E484" s="21"/>
      <c r="F484" s="21"/>
      <c r="G484" s="21"/>
      <c r="H484" s="21"/>
      <c r="I484" s="15"/>
      <c r="J484" s="15"/>
      <c r="K484" s="22" t="str">
        <f aca="false">IF(COUNTA($A484:$J484)=0,"",IF($I484&lt;&gt;"",$I484,IFERROR(INDEX(Settings!$B$14:$B$28,MATCH($B484,Settings!$A$14:$A$28,0)),0)))</f>
        <v/>
      </c>
      <c r="L484" s="23" t="str">
        <f aca="false">IF(COUNTA($A484:$J484)=0,"",$G484*($K484+IFERROR(INDEX(Settings!$C$14:$C$28,MATCH($B484,Settings!$A$14:$A$28,0)),0)))</f>
        <v/>
      </c>
      <c r="M484" s="23" t="str">
        <f aca="false">IF(COUNTA($A484:$J484)=0,"",($G484+$H484*Settings!$B$10)*IFERROR(INDEX(Settings!$D$14:$D$28,MATCH($B484,Settings!$A$14:$A$28,0)),0))</f>
        <v/>
      </c>
      <c r="N484" s="23" t="str">
        <f aca="false">IF(COUNTA($A484:$J484)=0,"",$F484*IFERROR(INDEX(Settings!$E$14:$E$28,MATCH($B484,Settings!$A$14:$A$28,0)),0))</f>
        <v/>
      </c>
      <c r="O484" s="23" t="str">
        <f aca="false">IF(COUNTA($A484:$J484)=0,"",$D484*Settings!$B$5)</f>
        <v/>
      </c>
      <c r="P484" s="23" t="str">
        <f aca="false">IF(COUNTA($A484:$J484)=0,"",$G484*Settings!$B$6+$H484*Settings!$B$7)</f>
        <v/>
      </c>
      <c r="Q484" s="23" t="str">
        <f aca="false">IF(COUNTA($A484:$J484)=0,"",$L484*Settings!$B$8)</f>
        <v/>
      </c>
      <c r="R484" s="23" t="str">
        <f aca="false">IF(COUNTA($A484:$J484)=0,"",($P484+$Q484)*Settings!$B$9)</f>
        <v/>
      </c>
      <c r="S484" s="23" t="str">
        <f aca="false">IF(COUNTA($A484:$J484)=0,"",$C484+$J484+SUM($M484:$R484))</f>
        <v/>
      </c>
      <c r="T484" s="23" t="str">
        <f aca="false">IF(COUNTA($A484:$J484)=0,"",$L484-$S484)</f>
        <v/>
      </c>
      <c r="U484" s="24" t="str">
        <f aca="false">IF(COUNTA($A484:$J484)=0,"",IF($L484=0,0,$T484/$L484))</f>
        <v/>
      </c>
      <c r="V484" s="24" t="str">
        <f aca="false">IF(COUNTA($A484:$J484)=0,"",IF($D484=0,0,$E484/$D484))</f>
        <v/>
      </c>
      <c r="W484" s="24" t="str">
        <f aca="false">IF(COUNTA($A484:$J484)=0,"",IF($F484=0,0,$G484/$F484))</f>
        <v/>
      </c>
      <c r="X484" s="24" t="str">
        <f aca="false">IF(COUNTA($A484:$J484)=0,"",IF($F484=0,0,$H484/$F484))</f>
        <v/>
      </c>
      <c r="Y484" s="25" t="str">
        <f aca="false">IF(COUNTA($A484:$J484)=0,"",IF($C484=0,0,$L484/$C484))</f>
        <v/>
      </c>
      <c r="Z484" s="23" t="str">
        <f aca="false">IF(COUNTA($A484:$J484)=0,"",IF($G484=0,0,$C484/$G484))</f>
        <v/>
      </c>
      <c r="AA484" s="23" t="str">
        <f aca="false">IF(COUNTA($A484:$J484)=0,"",IF($G484=0,0,$T484/$G484))</f>
        <v/>
      </c>
      <c r="AB484" s="9" t="str">
        <f aca="false">IF(COUNTA($A484:$J484)=0,"",IF($B484="","Pick a product",IF($E484&gt;$D484,"Confirmed &gt; received",IF($F484&gt;$E484,"Dispatched &gt; confirmed",IF($G484+$H484&gt;$F484,"Delivered + returned &gt; dispatched","OK")))))</f>
        <v/>
      </c>
    </row>
    <row r="485" customFormat="false" ht="15" hidden="false" customHeight="false" outlineLevel="0" collapsed="false">
      <c r="A485" s="20"/>
      <c r="B485" s="14"/>
      <c r="C485" s="15"/>
      <c r="D485" s="21"/>
      <c r="E485" s="21"/>
      <c r="F485" s="21"/>
      <c r="G485" s="21"/>
      <c r="H485" s="21"/>
      <c r="I485" s="15"/>
      <c r="J485" s="15"/>
      <c r="K485" s="22" t="str">
        <f aca="false">IF(COUNTA($A485:$J485)=0,"",IF($I485&lt;&gt;"",$I485,IFERROR(INDEX(Settings!$B$14:$B$28,MATCH($B485,Settings!$A$14:$A$28,0)),0)))</f>
        <v/>
      </c>
      <c r="L485" s="23" t="str">
        <f aca="false">IF(COUNTA($A485:$J485)=0,"",$G485*($K485+IFERROR(INDEX(Settings!$C$14:$C$28,MATCH($B485,Settings!$A$14:$A$28,0)),0)))</f>
        <v/>
      </c>
      <c r="M485" s="23" t="str">
        <f aca="false">IF(COUNTA($A485:$J485)=0,"",($G485+$H485*Settings!$B$10)*IFERROR(INDEX(Settings!$D$14:$D$28,MATCH($B485,Settings!$A$14:$A$28,0)),0))</f>
        <v/>
      </c>
      <c r="N485" s="23" t="str">
        <f aca="false">IF(COUNTA($A485:$J485)=0,"",$F485*IFERROR(INDEX(Settings!$E$14:$E$28,MATCH($B485,Settings!$A$14:$A$28,0)),0))</f>
        <v/>
      </c>
      <c r="O485" s="23" t="str">
        <f aca="false">IF(COUNTA($A485:$J485)=0,"",$D485*Settings!$B$5)</f>
        <v/>
      </c>
      <c r="P485" s="23" t="str">
        <f aca="false">IF(COUNTA($A485:$J485)=0,"",$G485*Settings!$B$6+$H485*Settings!$B$7)</f>
        <v/>
      </c>
      <c r="Q485" s="23" t="str">
        <f aca="false">IF(COUNTA($A485:$J485)=0,"",$L485*Settings!$B$8)</f>
        <v/>
      </c>
      <c r="R485" s="23" t="str">
        <f aca="false">IF(COUNTA($A485:$J485)=0,"",($P485+$Q485)*Settings!$B$9)</f>
        <v/>
      </c>
      <c r="S485" s="23" t="str">
        <f aca="false">IF(COUNTA($A485:$J485)=0,"",$C485+$J485+SUM($M485:$R485))</f>
        <v/>
      </c>
      <c r="T485" s="23" t="str">
        <f aca="false">IF(COUNTA($A485:$J485)=0,"",$L485-$S485)</f>
        <v/>
      </c>
      <c r="U485" s="24" t="str">
        <f aca="false">IF(COUNTA($A485:$J485)=0,"",IF($L485=0,0,$T485/$L485))</f>
        <v/>
      </c>
      <c r="V485" s="24" t="str">
        <f aca="false">IF(COUNTA($A485:$J485)=0,"",IF($D485=0,0,$E485/$D485))</f>
        <v/>
      </c>
      <c r="W485" s="24" t="str">
        <f aca="false">IF(COUNTA($A485:$J485)=0,"",IF($F485=0,0,$G485/$F485))</f>
        <v/>
      </c>
      <c r="X485" s="24" t="str">
        <f aca="false">IF(COUNTA($A485:$J485)=0,"",IF($F485=0,0,$H485/$F485))</f>
        <v/>
      </c>
      <c r="Y485" s="25" t="str">
        <f aca="false">IF(COUNTA($A485:$J485)=0,"",IF($C485=0,0,$L485/$C485))</f>
        <v/>
      </c>
      <c r="Z485" s="23" t="str">
        <f aca="false">IF(COUNTA($A485:$J485)=0,"",IF($G485=0,0,$C485/$G485))</f>
        <v/>
      </c>
      <c r="AA485" s="23" t="str">
        <f aca="false">IF(COUNTA($A485:$J485)=0,"",IF($G485=0,0,$T485/$G485))</f>
        <v/>
      </c>
      <c r="AB485" s="9" t="str">
        <f aca="false">IF(COUNTA($A485:$J485)=0,"",IF($B485="","Pick a product",IF($E485&gt;$D485,"Confirmed &gt; received",IF($F485&gt;$E485,"Dispatched &gt; confirmed",IF($G485+$H485&gt;$F485,"Delivered + returned &gt; dispatched","OK")))))</f>
        <v/>
      </c>
    </row>
    <row r="486" customFormat="false" ht="15" hidden="false" customHeight="false" outlineLevel="0" collapsed="false">
      <c r="A486" s="20"/>
      <c r="B486" s="14"/>
      <c r="C486" s="15"/>
      <c r="D486" s="21"/>
      <c r="E486" s="21"/>
      <c r="F486" s="21"/>
      <c r="G486" s="21"/>
      <c r="H486" s="21"/>
      <c r="I486" s="15"/>
      <c r="J486" s="15"/>
      <c r="K486" s="22" t="str">
        <f aca="false">IF(COUNTA($A486:$J486)=0,"",IF($I486&lt;&gt;"",$I486,IFERROR(INDEX(Settings!$B$14:$B$28,MATCH($B486,Settings!$A$14:$A$28,0)),0)))</f>
        <v/>
      </c>
      <c r="L486" s="23" t="str">
        <f aca="false">IF(COUNTA($A486:$J486)=0,"",$G486*($K486+IFERROR(INDEX(Settings!$C$14:$C$28,MATCH($B486,Settings!$A$14:$A$28,0)),0)))</f>
        <v/>
      </c>
      <c r="M486" s="23" t="str">
        <f aca="false">IF(COUNTA($A486:$J486)=0,"",($G486+$H486*Settings!$B$10)*IFERROR(INDEX(Settings!$D$14:$D$28,MATCH($B486,Settings!$A$14:$A$28,0)),0))</f>
        <v/>
      </c>
      <c r="N486" s="23" t="str">
        <f aca="false">IF(COUNTA($A486:$J486)=0,"",$F486*IFERROR(INDEX(Settings!$E$14:$E$28,MATCH($B486,Settings!$A$14:$A$28,0)),0))</f>
        <v/>
      </c>
      <c r="O486" s="23" t="str">
        <f aca="false">IF(COUNTA($A486:$J486)=0,"",$D486*Settings!$B$5)</f>
        <v/>
      </c>
      <c r="P486" s="23" t="str">
        <f aca="false">IF(COUNTA($A486:$J486)=0,"",$G486*Settings!$B$6+$H486*Settings!$B$7)</f>
        <v/>
      </c>
      <c r="Q486" s="23" t="str">
        <f aca="false">IF(COUNTA($A486:$J486)=0,"",$L486*Settings!$B$8)</f>
        <v/>
      </c>
      <c r="R486" s="23" t="str">
        <f aca="false">IF(COUNTA($A486:$J486)=0,"",($P486+$Q486)*Settings!$B$9)</f>
        <v/>
      </c>
      <c r="S486" s="23" t="str">
        <f aca="false">IF(COUNTA($A486:$J486)=0,"",$C486+$J486+SUM($M486:$R486))</f>
        <v/>
      </c>
      <c r="T486" s="23" t="str">
        <f aca="false">IF(COUNTA($A486:$J486)=0,"",$L486-$S486)</f>
        <v/>
      </c>
      <c r="U486" s="24" t="str">
        <f aca="false">IF(COUNTA($A486:$J486)=0,"",IF($L486=0,0,$T486/$L486))</f>
        <v/>
      </c>
      <c r="V486" s="24" t="str">
        <f aca="false">IF(COUNTA($A486:$J486)=0,"",IF($D486=0,0,$E486/$D486))</f>
        <v/>
      </c>
      <c r="W486" s="24" t="str">
        <f aca="false">IF(COUNTA($A486:$J486)=0,"",IF($F486=0,0,$G486/$F486))</f>
        <v/>
      </c>
      <c r="X486" s="24" t="str">
        <f aca="false">IF(COUNTA($A486:$J486)=0,"",IF($F486=0,0,$H486/$F486))</f>
        <v/>
      </c>
      <c r="Y486" s="25" t="str">
        <f aca="false">IF(COUNTA($A486:$J486)=0,"",IF($C486=0,0,$L486/$C486))</f>
        <v/>
      </c>
      <c r="Z486" s="23" t="str">
        <f aca="false">IF(COUNTA($A486:$J486)=0,"",IF($G486=0,0,$C486/$G486))</f>
        <v/>
      </c>
      <c r="AA486" s="23" t="str">
        <f aca="false">IF(COUNTA($A486:$J486)=0,"",IF($G486=0,0,$T486/$G486))</f>
        <v/>
      </c>
      <c r="AB486" s="9" t="str">
        <f aca="false">IF(COUNTA($A486:$J486)=0,"",IF($B486="","Pick a product",IF($E486&gt;$D486,"Confirmed &gt; received",IF($F486&gt;$E486,"Dispatched &gt; confirmed",IF($G486+$H486&gt;$F486,"Delivered + returned &gt; dispatched","OK")))))</f>
        <v/>
      </c>
    </row>
    <row r="487" customFormat="false" ht="15" hidden="false" customHeight="false" outlineLevel="0" collapsed="false">
      <c r="A487" s="20"/>
      <c r="B487" s="14"/>
      <c r="C487" s="15"/>
      <c r="D487" s="21"/>
      <c r="E487" s="21"/>
      <c r="F487" s="21"/>
      <c r="G487" s="21"/>
      <c r="H487" s="21"/>
      <c r="I487" s="15"/>
      <c r="J487" s="15"/>
      <c r="K487" s="22" t="str">
        <f aca="false">IF(COUNTA($A487:$J487)=0,"",IF($I487&lt;&gt;"",$I487,IFERROR(INDEX(Settings!$B$14:$B$28,MATCH($B487,Settings!$A$14:$A$28,0)),0)))</f>
        <v/>
      </c>
      <c r="L487" s="23" t="str">
        <f aca="false">IF(COUNTA($A487:$J487)=0,"",$G487*($K487+IFERROR(INDEX(Settings!$C$14:$C$28,MATCH($B487,Settings!$A$14:$A$28,0)),0)))</f>
        <v/>
      </c>
      <c r="M487" s="23" t="str">
        <f aca="false">IF(COUNTA($A487:$J487)=0,"",($G487+$H487*Settings!$B$10)*IFERROR(INDEX(Settings!$D$14:$D$28,MATCH($B487,Settings!$A$14:$A$28,0)),0))</f>
        <v/>
      </c>
      <c r="N487" s="23" t="str">
        <f aca="false">IF(COUNTA($A487:$J487)=0,"",$F487*IFERROR(INDEX(Settings!$E$14:$E$28,MATCH($B487,Settings!$A$14:$A$28,0)),0))</f>
        <v/>
      </c>
      <c r="O487" s="23" t="str">
        <f aca="false">IF(COUNTA($A487:$J487)=0,"",$D487*Settings!$B$5)</f>
        <v/>
      </c>
      <c r="P487" s="23" t="str">
        <f aca="false">IF(COUNTA($A487:$J487)=0,"",$G487*Settings!$B$6+$H487*Settings!$B$7)</f>
        <v/>
      </c>
      <c r="Q487" s="23" t="str">
        <f aca="false">IF(COUNTA($A487:$J487)=0,"",$L487*Settings!$B$8)</f>
        <v/>
      </c>
      <c r="R487" s="23" t="str">
        <f aca="false">IF(COUNTA($A487:$J487)=0,"",($P487+$Q487)*Settings!$B$9)</f>
        <v/>
      </c>
      <c r="S487" s="23" t="str">
        <f aca="false">IF(COUNTA($A487:$J487)=0,"",$C487+$J487+SUM($M487:$R487))</f>
        <v/>
      </c>
      <c r="T487" s="23" t="str">
        <f aca="false">IF(COUNTA($A487:$J487)=0,"",$L487-$S487)</f>
        <v/>
      </c>
      <c r="U487" s="24" t="str">
        <f aca="false">IF(COUNTA($A487:$J487)=0,"",IF($L487=0,0,$T487/$L487))</f>
        <v/>
      </c>
      <c r="V487" s="24" t="str">
        <f aca="false">IF(COUNTA($A487:$J487)=0,"",IF($D487=0,0,$E487/$D487))</f>
        <v/>
      </c>
      <c r="W487" s="24" t="str">
        <f aca="false">IF(COUNTA($A487:$J487)=0,"",IF($F487=0,0,$G487/$F487))</f>
        <v/>
      </c>
      <c r="X487" s="24" t="str">
        <f aca="false">IF(COUNTA($A487:$J487)=0,"",IF($F487=0,0,$H487/$F487))</f>
        <v/>
      </c>
      <c r="Y487" s="25" t="str">
        <f aca="false">IF(COUNTA($A487:$J487)=0,"",IF($C487=0,0,$L487/$C487))</f>
        <v/>
      </c>
      <c r="Z487" s="23" t="str">
        <f aca="false">IF(COUNTA($A487:$J487)=0,"",IF($G487=0,0,$C487/$G487))</f>
        <v/>
      </c>
      <c r="AA487" s="23" t="str">
        <f aca="false">IF(COUNTA($A487:$J487)=0,"",IF($G487=0,0,$T487/$G487))</f>
        <v/>
      </c>
      <c r="AB487" s="9" t="str">
        <f aca="false">IF(COUNTA($A487:$J487)=0,"",IF($B487="","Pick a product",IF($E487&gt;$D487,"Confirmed &gt; received",IF($F487&gt;$E487,"Dispatched &gt; confirmed",IF($G487+$H487&gt;$F487,"Delivered + returned &gt; dispatched","OK")))))</f>
        <v/>
      </c>
    </row>
    <row r="488" customFormat="false" ht="15" hidden="false" customHeight="false" outlineLevel="0" collapsed="false">
      <c r="A488" s="20"/>
      <c r="B488" s="14"/>
      <c r="C488" s="15"/>
      <c r="D488" s="21"/>
      <c r="E488" s="21"/>
      <c r="F488" s="21"/>
      <c r="G488" s="21"/>
      <c r="H488" s="21"/>
      <c r="I488" s="15"/>
      <c r="J488" s="15"/>
      <c r="K488" s="22" t="str">
        <f aca="false">IF(COUNTA($A488:$J488)=0,"",IF($I488&lt;&gt;"",$I488,IFERROR(INDEX(Settings!$B$14:$B$28,MATCH($B488,Settings!$A$14:$A$28,0)),0)))</f>
        <v/>
      </c>
      <c r="L488" s="23" t="str">
        <f aca="false">IF(COUNTA($A488:$J488)=0,"",$G488*($K488+IFERROR(INDEX(Settings!$C$14:$C$28,MATCH($B488,Settings!$A$14:$A$28,0)),0)))</f>
        <v/>
      </c>
      <c r="M488" s="23" t="str">
        <f aca="false">IF(COUNTA($A488:$J488)=0,"",($G488+$H488*Settings!$B$10)*IFERROR(INDEX(Settings!$D$14:$D$28,MATCH($B488,Settings!$A$14:$A$28,0)),0))</f>
        <v/>
      </c>
      <c r="N488" s="23" t="str">
        <f aca="false">IF(COUNTA($A488:$J488)=0,"",$F488*IFERROR(INDEX(Settings!$E$14:$E$28,MATCH($B488,Settings!$A$14:$A$28,0)),0))</f>
        <v/>
      </c>
      <c r="O488" s="23" t="str">
        <f aca="false">IF(COUNTA($A488:$J488)=0,"",$D488*Settings!$B$5)</f>
        <v/>
      </c>
      <c r="P488" s="23" t="str">
        <f aca="false">IF(COUNTA($A488:$J488)=0,"",$G488*Settings!$B$6+$H488*Settings!$B$7)</f>
        <v/>
      </c>
      <c r="Q488" s="23" t="str">
        <f aca="false">IF(COUNTA($A488:$J488)=0,"",$L488*Settings!$B$8)</f>
        <v/>
      </c>
      <c r="R488" s="23" t="str">
        <f aca="false">IF(COUNTA($A488:$J488)=0,"",($P488+$Q488)*Settings!$B$9)</f>
        <v/>
      </c>
      <c r="S488" s="23" t="str">
        <f aca="false">IF(COUNTA($A488:$J488)=0,"",$C488+$J488+SUM($M488:$R488))</f>
        <v/>
      </c>
      <c r="T488" s="23" t="str">
        <f aca="false">IF(COUNTA($A488:$J488)=0,"",$L488-$S488)</f>
        <v/>
      </c>
      <c r="U488" s="24" t="str">
        <f aca="false">IF(COUNTA($A488:$J488)=0,"",IF($L488=0,0,$T488/$L488))</f>
        <v/>
      </c>
      <c r="V488" s="24" t="str">
        <f aca="false">IF(COUNTA($A488:$J488)=0,"",IF($D488=0,0,$E488/$D488))</f>
        <v/>
      </c>
      <c r="W488" s="24" t="str">
        <f aca="false">IF(COUNTA($A488:$J488)=0,"",IF($F488=0,0,$G488/$F488))</f>
        <v/>
      </c>
      <c r="X488" s="24" t="str">
        <f aca="false">IF(COUNTA($A488:$J488)=0,"",IF($F488=0,0,$H488/$F488))</f>
        <v/>
      </c>
      <c r="Y488" s="25" t="str">
        <f aca="false">IF(COUNTA($A488:$J488)=0,"",IF($C488=0,0,$L488/$C488))</f>
        <v/>
      </c>
      <c r="Z488" s="23" t="str">
        <f aca="false">IF(COUNTA($A488:$J488)=0,"",IF($G488=0,0,$C488/$G488))</f>
        <v/>
      </c>
      <c r="AA488" s="23" t="str">
        <f aca="false">IF(COUNTA($A488:$J488)=0,"",IF($G488=0,0,$T488/$G488))</f>
        <v/>
      </c>
      <c r="AB488" s="9" t="str">
        <f aca="false">IF(COUNTA($A488:$J488)=0,"",IF($B488="","Pick a product",IF($E488&gt;$D488,"Confirmed &gt; received",IF($F488&gt;$E488,"Dispatched &gt; confirmed",IF($G488+$H488&gt;$F488,"Delivered + returned &gt; dispatched","OK")))))</f>
        <v/>
      </c>
    </row>
    <row r="489" customFormat="false" ht="15" hidden="false" customHeight="false" outlineLevel="0" collapsed="false">
      <c r="A489" s="20"/>
      <c r="B489" s="14"/>
      <c r="C489" s="15"/>
      <c r="D489" s="21"/>
      <c r="E489" s="21"/>
      <c r="F489" s="21"/>
      <c r="G489" s="21"/>
      <c r="H489" s="21"/>
      <c r="I489" s="15"/>
      <c r="J489" s="15"/>
      <c r="K489" s="22" t="str">
        <f aca="false">IF(COUNTA($A489:$J489)=0,"",IF($I489&lt;&gt;"",$I489,IFERROR(INDEX(Settings!$B$14:$B$28,MATCH($B489,Settings!$A$14:$A$28,0)),0)))</f>
        <v/>
      </c>
      <c r="L489" s="23" t="str">
        <f aca="false">IF(COUNTA($A489:$J489)=0,"",$G489*($K489+IFERROR(INDEX(Settings!$C$14:$C$28,MATCH($B489,Settings!$A$14:$A$28,0)),0)))</f>
        <v/>
      </c>
      <c r="M489" s="23" t="str">
        <f aca="false">IF(COUNTA($A489:$J489)=0,"",($G489+$H489*Settings!$B$10)*IFERROR(INDEX(Settings!$D$14:$D$28,MATCH($B489,Settings!$A$14:$A$28,0)),0))</f>
        <v/>
      </c>
      <c r="N489" s="23" t="str">
        <f aca="false">IF(COUNTA($A489:$J489)=0,"",$F489*IFERROR(INDEX(Settings!$E$14:$E$28,MATCH($B489,Settings!$A$14:$A$28,0)),0))</f>
        <v/>
      </c>
      <c r="O489" s="23" t="str">
        <f aca="false">IF(COUNTA($A489:$J489)=0,"",$D489*Settings!$B$5)</f>
        <v/>
      </c>
      <c r="P489" s="23" t="str">
        <f aca="false">IF(COUNTA($A489:$J489)=0,"",$G489*Settings!$B$6+$H489*Settings!$B$7)</f>
        <v/>
      </c>
      <c r="Q489" s="23" t="str">
        <f aca="false">IF(COUNTA($A489:$J489)=0,"",$L489*Settings!$B$8)</f>
        <v/>
      </c>
      <c r="R489" s="23" t="str">
        <f aca="false">IF(COUNTA($A489:$J489)=0,"",($P489+$Q489)*Settings!$B$9)</f>
        <v/>
      </c>
      <c r="S489" s="23" t="str">
        <f aca="false">IF(COUNTA($A489:$J489)=0,"",$C489+$J489+SUM($M489:$R489))</f>
        <v/>
      </c>
      <c r="T489" s="23" t="str">
        <f aca="false">IF(COUNTA($A489:$J489)=0,"",$L489-$S489)</f>
        <v/>
      </c>
      <c r="U489" s="24" t="str">
        <f aca="false">IF(COUNTA($A489:$J489)=0,"",IF($L489=0,0,$T489/$L489))</f>
        <v/>
      </c>
      <c r="V489" s="24" t="str">
        <f aca="false">IF(COUNTA($A489:$J489)=0,"",IF($D489=0,0,$E489/$D489))</f>
        <v/>
      </c>
      <c r="W489" s="24" t="str">
        <f aca="false">IF(COUNTA($A489:$J489)=0,"",IF($F489=0,0,$G489/$F489))</f>
        <v/>
      </c>
      <c r="X489" s="24" t="str">
        <f aca="false">IF(COUNTA($A489:$J489)=0,"",IF($F489=0,0,$H489/$F489))</f>
        <v/>
      </c>
      <c r="Y489" s="25" t="str">
        <f aca="false">IF(COUNTA($A489:$J489)=0,"",IF($C489=0,0,$L489/$C489))</f>
        <v/>
      </c>
      <c r="Z489" s="23" t="str">
        <f aca="false">IF(COUNTA($A489:$J489)=0,"",IF($G489=0,0,$C489/$G489))</f>
        <v/>
      </c>
      <c r="AA489" s="23" t="str">
        <f aca="false">IF(COUNTA($A489:$J489)=0,"",IF($G489=0,0,$T489/$G489))</f>
        <v/>
      </c>
      <c r="AB489" s="9" t="str">
        <f aca="false">IF(COUNTA($A489:$J489)=0,"",IF($B489="","Pick a product",IF($E489&gt;$D489,"Confirmed &gt; received",IF($F489&gt;$E489,"Dispatched &gt; confirmed",IF($G489+$H489&gt;$F489,"Delivered + returned &gt; dispatched","OK")))))</f>
        <v/>
      </c>
    </row>
    <row r="490" customFormat="false" ht="15" hidden="false" customHeight="false" outlineLevel="0" collapsed="false">
      <c r="A490" s="20"/>
      <c r="B490" s="14"/>
      <c r="C490" s="15"/>
      <c r="D490" s="21"/>
      <c r="E490" s="21"/>
      <c r="F490" s="21"/>
      <c r="G490" s="21"/>
      <c r="H490" s="21"/>
      <c r="I490" s="15"/>
      <c r="J490" s="15"/>
      <c r="K490" s="22" t="str">
        <f aca="false">IF(COUNTA($A490:$J490)=0,"",IF($I490&lt;&gt;"",$I490,IFERROR(INDEX(Settings!$B$14:$B$28,MATCH($B490,Settings!$A$14:$A$28,0)),0)))</f>
        <v/>
      </c>
      <c r="L490" s="23" t="str">
        <f aca="false">IF(COUNTA($A490:$J490)=0,"",$G490*($K490+IFERROR(INDEX(Settings!$C$14:$C$28,MATCH($B490,Settings!$A$14:$A$28,0)),0)))</f>
        <v/>
      </c>
      <c r="M490" s="23" t="str">
        <f aca="false">IF(COUNTA($A490:$J490)=0,"",($G490+$H490*Settings!$B$10)*IFERROR(INDEX(Settings!$D$14:$D$28,MATCH($B490,Settings!$A$14:$A$28,0)),0))</f>
        <v/>
      </c>
      <c r="N490" s="23" t="str">
        <f aca="false">IF(COUNTA($A490:$J490)=0,"",$F490*IFERROR(INDEX(Settings!$E$14:$E$28,MATCH($B490,Settings!$A$14:$A$28,0)),0))</f>
        <v/>
      </c>
      <c r="O490" s="23" t="str">
        <f aca="false">IF(COUNTA($A490:$J490)=0,"",$D490*Settings!$B$5)</f>
        <v/>
      </c>
      <c r="P490" s="23" t="str">
        <f aca="false">IF(COUNTA($A490:$J490)=0,"",$G490*Settings!$B$6+$H490*Settings!$B$7)</f>
        <v/>
      </c>
      <c r="Q490" s="23" t="str">
        <f aca="false">IF(COUNTA($A490:$J490)=0,"",$L490*Settings!$B$8)</f>
        <v/>
      </c>
      <c r="R490" s="23" t="str">
        <f aca="false">IF(COUNTA($A490:$J490)=0,"",($P490+$Q490)*Settings!$B$9)</f>
        <v/>
      </c>
      <c r="S490" s="23" t="str">
        <f aca="false">IF(COUNTA($A490:$J490)=0,"",$C490+$J490+SUM($M490:$R490))</f>
        <v/>
      </c>
      <c r="T490" s="23" t="str">
        <f aca="false">IF(COUNTA($A490:$J490)=0,"",$L490-$S490)</f>
        <v/>
      </c>
      <c r="U490" s="24" t="str">
        <f aca="false">IF(COUNTA($A490:$J490)=0,"",IF($L490=0,0,$T490/$L490))</f>
        <v/>
      </c>
      <c r="V490" s="24" t="str">
        <f aca="false">IF(COUNTA($A490:$J490)=0,"",IF($D490=0,0,$E490/$D490))</f>
        <v/>
      </c>
      <c r="W490" s="24" t="str">
        <f aca="false">IF(COUNTA($A490:$J490)=0,"",IF($F490=0,0,$G490/$F490))</f>
        <v/>
      </c>
      <c r="X490" s="24" t="str">
        <f aca="false">IF(COUNTA($A490:$J490)=0,"",IF($F490=0,0,$H490/$F490))</f>
        <v/>
      </c>
      <c r="Y490" s="25" t="str">
        <f aca="false">IF(COUNTA($A490:$J490)=0,"",IF($C490=0,0,$L490/$C490))</f>
        <v/>
      </c>
      <c r="Z490" s="23" t="str">
        <f aca="false">IF(COUNTA($A490:$J490)=0,"",IF($G490=0,0,$C490/$G490))</f>
        <v/>
      </c>
      <c r="AA490" s="23" t="str">
        <f aca="false">IF(COUNTA($A490:$J490)=0,"",IF($G490=0,0,$T490/$G490))</f>
        <v/>
      </c>
      <c r="AB490" s="9" t="str">
        <f aca="false">IF(COUNTA($A490:$J490)=0,"",IF($B490="","Pick a product",IF($E490&gt;$D490,"Confirmed &gt; received",IF($F490&gt;$E490,"Dispatched &gt; confirmed",IF($G490+$H490&gt;$F490,"Delivered + returned &gt; dispatched","OK")))))</f>
        <v/>
      </c>
    </row>
    <row r="491" customFormat="false" ht="15" hidden="false" customHeight="false" outlineLevel="0" collapsed="false">
      <c r="A491" s="20"/>
      <c r="B491" s="14"/>
      <c r="C491" s="15"/>
      <c r="D491" s="21"/>
      <c r="E491" s="21"/>
      <c r="F491" s="21"/>
      <c r="G491" s="21"/>
      <c r="H491" s="21"/>
      <c r="I491" s="15"/>
      <c r="J491" s="15"/>
      <c r="K491" s="22" t="str">
        <f aca="false">IF(COUNTA($A491:$J491)=0,"",IF($I491&lt;&gt;"",$I491,IFERROR(INDEX(Settings!$B$14:$B$28,MATCH($B491,Settings!$A$14:$A$28,0)),0)))</f>
        <v/>
      </c>
      <c r="L491" s="23" t="str">
        <f aca="false">IF(COUNTA($A491:$J491)=0,"",$G491*($K491+IFERROR(INDEX(Settings!$C$14:$C$28,MATCH($B491,Settings!$A$14:$A$28,0)),0)))</f>
        <v/>
      </c>
      <c r="M491" s="23" t="str">
        <f aca="false">IF(COUNTA($A491:$J491)=0,"",($G491+$H491*Settings!$B$10)*IFERROR(INDEX(Settings!$D$14:$D$28,MATCH($B491,Settings!$A$14:$A$28,0)),0))</f>
        <v/>
      </c>
      <c r="N491" s="23" t="str">
        <f aca="false">IF(COUNTA($A491:$J491)=0,"",$F491*IFERROR(INDEX(Settings!$E$14:$E$28,MATCH($B491,Settings!$A$14:$A$28,0)),0))</f>
        <v/>
      </c>
      <c r="O491" s="23" t="str">
        <f aca="false">IF(COUNTA($A491:$J491)=0,"",$D491*Settings!$B$5)</f>
        <v/>
      </c>
      <c r="P491" s="23" t="str">
        <f aca="false">IF(COUNTA($A491:$J491)=0,"",$G491*Settings!$B$6+$H491*Settings!$B$7)</f>
        <v/>
      </c>
      <c r="Q491" s="23" t="str">
        <f aca="false">IF(COUNTA($A491:$J491)=0,"",$L491*Settings!$B$8)</f>
        <v/>
      </c>
      <c r="R491" s="23" t="str">
        <f aca="false">IF(COUNTA($A491:$J491)=0,"",($P491+$Q491)*Settings!$B$9)</f>
        <v/>
      </c>
      <c r="S491" s="23" t="str">
        <f aca="false">IF(COUNTA($A491:$J491)=0,"",$C491+$J491+SUM($M491:$R491))</f>
        <v/>
      </c>
      <c r="T491" s="23" t="str">
        <f aca="false">IF(COUNTA($A491:$J491)=0,"",$L491-$S491)</f>
        <v/>
      </c>
      <c r="U491" s="24" t="str">
        <f aca="false">IF(COUNTA($A491:$J491)=0,"",IF($L491=0,0,$T491/$L491))</f>
        <v/>
      </c>
      <c r="V491" s="24" t="str">
        <f aca="false">IF(COUNTA($A491:$J491)=0,"",IF($D491=0,0,$E491/$D491))</f>
        <v/>
      </c>
      <c r="W491" s="24" t="str">
        <f aca="false">IF(COUNTA($A491:$J491)=0,"",IF($F491=0,0,$G491/$F491))</f>
        <v/>
      </c>
      <c r="X491" s="24" t="str">
        <f aca="false">IF(COUNTA($A491:$J491)=0,"",IF($F491=0,0,$H491/$F491))</f>
        <v/>
      </c>
      <c r="Y491" s="25" t="str">
        <f aca="false">IF(COUNTA($A491:$J491)=0,"",IF($C491=0,0,$L491/$C491))</f>
        <v/>
      </c>
      <c r="Z491" s="23" t="str">
        <f aca="false">IF(COUNTA($A491:$J491)=0,"",IF($G491=0,0,$C491/$G491))</f>
        <v/>
      </c>
      <c r="AA491" s="23" t="str">
        <f aca="false">IF(COUNTA($A491:$J491)=0,"",IF($G491=0,0,$T491/$G491))</f>
        <v/>
      </c>
      <c r="AB491" s="9" t="str">
        <f aca="false">IF(COUNTA($A491:$J491)=0,"",IF($B491="","Pick a product",IF($E491&gt;$D491,"Confirmed &gt; received",IF($F491&gt;$E491,"Dispatched &gt; confirmed",IF($G491+$H491&gt;$F491,"Delivered + returned &gt; dispatched","OK")))))</f>
        <v/>
      </c>
    </row>
    <row r="492" customFormat="false" ht="15" hidden="false" customHeight="false" outlineLevel="0" collapsed="false">
      <c r="A492" s="20"/>
      <c r="B492" s="14"/>
      <c r="C492" s="15"/>
      <c r="D492" s="21"/>
      <c r="E492" s="21"/>
      <c r="F492" s="21"/>
      <c r="G492" s="21"/>
      <c r="H492" s="21"/>
      <c r="I492" s="15"/>
      <c r="J492" s="15"/>
      <c r="K492" s="22" t="str">
        <f aca="false">IF(COUNTA($A492:$J492)=0,"",IF($I492&lt;&gt;"",$I492,IFERROR(INDEX(Settings!$B$14:$B$28,MATCH($B492,Settings!$A$14:$A$28,0)),0)))</f>
        <v/>
      </c>
      <c r="L492" s="23" t="str">
        <f aca="false">IF(COUNTA($A492:$J492)=0,"",$G492*($K492+IFERROR(INDEX(Settings!$C$14:$C$28,MATCH($B492,Settings!$A$14:$A$28,0)),0)))</f>
        <v/>
      </c>
      <c r="M492" s="23" t="str">
        <f aca="false">IF(COUNTA($A492:$J492)=0,"",($G492+$H492*Settings!$B$10)*IFERROR(INDEX(Settings!$D$14:$D$28,MATCH($B492,Settings!$A$14:$A$28,0)),0))</f>
        <v/>
      </c>
      <c r="N492" s="23" t="str">
        <f aca="false">IF(COUNTA($A492:$J492)=0,"",$F492*IFERROR(INDEX(Settings!$E$14:$E$28,MATCH($B492,Settings!$A$14:$A$28,0)),0))</f>
        <v/>
      </c>
      <c r="O492" s="23" t="str">
        <f aca="false">IF(COUNTA($A492:$J492)=0,"",$D492*Settings!$B$5)</f>
        <v/>
      </c>
      <c r="P492" s="23" t="str">
        <f aca="false">IF(COUNTA($A492:$J492)=0,"",$G492*Settings!$B$6+$H492*Settings!$B$7)</f>
        <v/>
      </c>
      <c r="Q492" s="23" t="str">
        <f aca="false">IF(COUNTA($A492:$J492)=0,"",$L492*Settings!$B$8)</f>
        <v/>
      </c>
      <c r="R492" s="23" t="str">
        <f aca="false">IF(COUNTA($A492:$J492)=0,"",($P492+$Q492)*Settings!$B$9)</f>
        <v/>
      </c>
      <c r="S492" s="23" t="str">
        <f aca="false">IF(COUNTA($A492:$J492)=0,"",$C492+$J492+SUM($M492:$R492))</f>
        <v/>
      </c>
      <c r="T492" s="23" t="str">
        <f aca="false">IF(COUNTA($A492:$J492)=0,"",$L492-$S492)</f>
        <v/>
      </c>
      <c r="U492" s="24" t="str">
        <f aca="false">IF(COUNTA($A492:$J492)=0,"",IF($L492=0,0,$T492/$L492))</f>
        <v/>
      </c>
      <c r="V492" s="24" t="str">
        <f aca="false">IF(COUNTA($A492:$J492)=0,"",IF($D492=0,0,$E492/$D492))</f>
        <v/>
      </c>
      <c r="W492" s="24" t="str">
        <f aca="false">IF(COUNTA($A492:$J492)=0,"",IF($F492=0,0,$G492/$F492))</f>
        <v/>
      </c>
      <c r="X492" s="24" t="str">
        <f aca="false">IF(COUNTA($A492:$J492)=0,"",IF($F492=0,0,$H492/$F492))</f>
        <v/>
      </c>
      <c r="Y492" s="25" t="str">
        <f aca="false">IF(COUNTA($A492:$J492)=0,"",IF($C492=0,0,$L492/$C492))</f>
        <v/>
      </c>
      <c r="Z492" s="23" t="str">
        <f aca="false">IF(COUNTA($A492:$J492)=0,"",IF($G492=0,0,$C492/$G492))</f>
        <v/>
      </c>
      <c r="AA492" s="23" t="str">
        <f aca="false">IF(COUNTA($A492:$J492)=0,"",IF($G492=0,0,$T492/$G492))</f>
        <v/>
      </c>
      <c r="AB492" s="9" t="str">
        <f aca="false">IF(COUNTA($A492:$J492)=0,"",IF($B492="","Pick a product",IF($E492&gt;$D492,"Confirmed &gt; received",IF($F492&gt;$E492,"Dispatched &gt; confirmed",IF($G492+$H492&gt;$F492,"Delivered + returned &gt; dispatched","OK")))))</f>
        <v/>
      </c>
    </row>
    <row r="493" customFormat="false" ht="15" hidden="false" customHeight="false" outlineLevel="0" collapsed="false">
      <c r="A493" s="20"/>
      <c r="B493" s="14"/>
      <c r="C493" s="15"/>
      <c r="D493" s="21"/>
      <c r="E493" s="21"/>
      <c r="F493" s="21"/>
      <c r="G493" s="21"/>
      <c r="H493" s="21"/>
      <c r="I493" s="15"/>
      <c r="J493" s="15"/>
      <c r="K493" s="22" t="str">
        <f aca="false">IF(COUNTA($A493:$J493)=0,"",IF($I493&lt;&gt;"",$I493,IFERROR(INDEX(Settings!$B$14:$B$28,MATCH($B493,Settings!$A$14:$A$28,0)),0)))</f>
        <v/>
      </c>
      <c r="L493" s="23" t="str">
        <f aca="false">IF(COUNTA($A493:$J493)=0,"",$G493*($K493+IFERROR(INDEX(Settings!$C$14:$C$28,MATCH($B493,Settings!$A$14:$A$28,0)),0)))</f>
        <v/>
      </c>
      <c r="M493" s="23" t="str">
        <f aca="false">IF(COUNTA($A493:$J493)=0,"",($G493+$H493*Settings!$B$10)*IFERROR(INDEX(Settings!$D$14:$D$28,MATCH($B493,Settings!$A$14:$A$28,0)),0))</f>
        <v/>
      </c>
      <c r="N493" s="23" t="str">
        <f aca="false">IF(COUNTA($A493:$J493)=0,"",$F493*IFERROR(INDEX(Settings!$E$14:$E$28,MATCH($B493,Settings!$A$14:$A$28,0)),0))</f>
        <v/>
      </c>
      <c r="O493" s="23" t="str">
        <f aca="false">IF(COUNTA($A493:$J493)=0,"",$D493*Settings!$B$5)</f>
        <v/>
      </c>
      <c r="P493" s="23" t="str">
        <f aca="false">IF(COUNTA($A493:$J493)=0,"",$G493*Settings!$B$6+$H493*Settings!$B$7)</f>
        <v/>
      </c>
      <c r="Q493" s="23" t="str">
        <f aca="false">IF(COUNTA($A493:$J493)=0,"",$L493*Settings!$B$8)</f>
        <v/>
      </c>
      <c r="R493" s="23" t="str">
        <f aca="false">IF(COUNTA($A493:$J493)=0,"",($P493+$Q493)*Settings!$B$9)</f>
        <v/>
      </c>
      <c r="S493" s="23" t="str">
        <f aca="false">IF(COUNTA($A493:$J493)=0,"",$C493+$J493+SUM($M493:$R493))</f>
        <v/>
      </c>
      <c r="T493" s="23" t="str">
        <f aca="false">IF(COUNTA($A493:$J493)=0,"",$L493-$S493)</f>
        <v/>
      </c>
      <c r="U493" s="24" t="str">
        <f aca="false">IF(COUNTA($A493:$J493)=0,"",IF($L493=0,0,$T493/$L493))</f>
        <v/>
      </c>
      <c r="V493" s="24" t="str">
        <f aca="false">IF(COUNTA($A493:$J493)=0,"",IF($D493=0,0,$E493/$D493))</f>
        <v/>
      </c>
      <c r="W493" s="24" t="str">
        <f aca="false">IF(COUNTA($A493:$J493)=0,"",IF($F493=0,0,$G493/$F493))</f>
        <v/>
      </c>
      <c r="X493" s="24" t="str">
        <f aca="false">IF(COUNTA($A493:$J493)=0,"",IF($F493=0,0,$H493/$F493))</f>
        <v/>
      </c>
      <c r="Y493" s="25" t="str">
        <f aca="false">IF(COUNTA($A493:$J493)=0,"",IF($C493=0,0,$L493/$C493))</f>
        <v/>
      </c>
      <c r="Z493" s="23" t="str">
        <f aca="false">IF(COUNTA($A493:$J493)=0,"",IF($G493=0,0,$C493/$G493))</f>
        <v/>
      </c>
      <c r="AA493" s="23" t="str">
        <f aca="false">IF(COUNTA($A493:$J493)=0,"",IF($G493=0,0,$T493/$G493))</f>
        <v/>
      </c>
      <c r="AB493" s="9" t="str">
        <f aca="false">IF(COUNTA($A493:$J493)=0,"",IF($B493="","Pick a product",IF($E493&gt;$D493,"Confirmed &gt; received",IF($F493&gt;$E493,"Dispatched &gt; confirmed",IF($G493+$H493&gt;$F493,"Delivered + returned &gt; dispatched","OK")))))</f>
        <v/>
      </c>
    </row>
    <row r="494" customFormat="false" ht="15" hidden="false" customHeight="false" outlineLevel="0" collapsed="false">
      <c r="A494" s="20"/>
      <c r="B494" s="14"/>
      <c r="C494" s="15"/>
      <c r="D494" s="21"/>
      <c r="E494" s="21"/>
      <c r="F494" s="21"/>
      <c r="G494" s="21"/>
      <c r="H494" s="21"/>
      <c r="I494" s="15"/>
      <c r="J494" s="15"/>
      <c r="K494" s="22" t="str">
        <f aca="false">IF(COUNTA($A494:$J494)=0,"",IF($I494&lt;&gt;"",$I494,IFERROR(INDEX(Settings!$B$14:$B$28,MATCH($B494,Settings!$A$14:$A$28,0)),0)))</f>
        <v/>
      </c>
      <c r="L494" s="23" t="str">
        <f aca="false">IF(COUNTA($A494:$J494)=0,"",$G494*($K494+IFERROR(INDEX(Settings!$C$14:$C$28,MATCH($B494,Settings!$A$14:$A$28,0)),0)))</f>
        <v/>
      </c>
      <c r="M494" s="23" t="str">
        <f aca="false">IF(COUNTA($A494:$J494)=0,"",($G494+$H494*Settings!$B$10)*IFERROR(INDEX(Settings!$D$14:$D$28,MATCH($B494,Settings!$A$14:$A$28,0)),0))</f>
        <v/>
      </c>
      <c r="N494" s="23" t="str">
        <f aca="false">IF(COUNTA($A494:$J494)=0,"",$F494*IFERROR(INDEX(Settings!$E$14:$E$28,MATCH($B494,Settings!$A$14:$A$28,0)),0))</f>
        <v/>
      </c>
      <c r="O494" s="23" t="str">
        <f aca="false">IF(COUNTA($A494:$J494)=0,"",$D494*Settings!$B$5)</f>
        <v/>
      </c>
      <c r="P494" s="23" t="str">
        <f aca="false">IF(COUNTA($A494:$J494)=0,"",$G494*Settings!$B$6+$H494*Settings!$B$7)</f>
        <v/>
      </c>
      <c r="Q494" s="23" t="str">
        <f aca="false">IF(COUNTA($A494:$J494)=0,"",$L494*Settings!$B$8)</f>
        <v/>
      </c>
      <c r="R494" s="23" t="str">
        <f aca="false">IF(COUNTA($A494:$J494)=0,"",($P494+$Q494)*Settings!$B$9)</f>
        <v/>
      </c>
      <c r="S494" s="23" t="str">
        <f aca="false">IF(COUNTA($A494:$J494)=0,"",$C494+$J494+SUM($M494:$R494))</f>
        <v/>
      </c>
      <c r="T494" s="23" t="str">
        <f aca="false">IF(COUNTA($A494:$J494)=0,"",$L494-$S494)</f>
        <v/>
      </c>
      <c r="U494" s="24" t="str">
        <f aca="false">IF(COUNTA($A494:$J494)=0,"",IF($L494=0,0,$T494/$L494))</f>
        <v/>
      </c>
      <c r="V494" s="24" t="str">
        <f aca="false">IF(COUNTA($A494:$J494)=0,"",IF($D494=0,0,$E494/$D494))</f>
        <v/>
      </c>
      <c r="W494" s="24" t="str">
        <f aca="false">IF(COUNTA($A494:$J494)=0,"",IF($F494=0,0,$G494/$F494))</f>
        <v/>
      </c>
      <c r="X494" s="24" t="str">
        <f aca="false">IF(COUNTA($A494:$J494)=0,"",IF($F494=0,0,$H494/$F494))</f>
        <v/>
      </c>
      <c r="Y494" s="25" t="str">
        <f aca="false">IF(COUNTA($A494:$J494)=0,"",IF($C494=0,0,$L494/$C494))</f>
        <v/>
      </c>
      <c r="Z494" s="23" t="str">
        <f aca="false">IF(COUNTA($A494:$J494)=0,"",IF($G494=0,0,$C494/$G494))</f>
        <v/>
      </c>
      <c r="AA494" s="23" t="str">
        <f aca="false">IF(COUNTA($A494:$J494)=0,"",IF($G494=0,0,$T494/$G494))</f>
        <v/>
      </c>
      <c r="AB494" s="9" t="str">
        <f aca="false">IF(COUNTA($A494:$J494)=0,"",IF($B494="","Pick a product",IF($E494&gt;$D494,"Confirmed &gt; received",IF($F494&gt;$E494,"Dispatched &gt; confirmed",IF($G494+$H494&gt;$F494,"Delivered + returned &gt; dispatched","OK")))))</f>
        <v/>
      </c>
    </row>
    <row r="495" customFormat="false" ht="15" hidden="false" customHeight="false" outlineLevel="0" collapsed="false">
      <c r="A495" s="20"/>
      <c r="B495" s="14"/>
      <c r="C495" s="15"/>
      <c r="D495" s="21"/>
      <c r="E495" s="21"/>
      <c r="F495" s="21"/>
      <c r="G495" s="21"/>
      <c r="H495" s="21"/>
      <c r="I495" s="15"/>
      <c r="J495" s="15"/>
      <c r="K495" s="22" t="str">
        <f aca="false">IF(COUNTA($A495:$J495)=0,"",IF($I495&lt;&gt;"",$I495,IFERROR(INDEX(Settings!$B$14:$B$28,MATCH($B495,Settings!$A$14:$A$28,0)),0)))</f>
        <v/>
      </c>
      <c r="L495" s="23" t="str">
        <f aca="false">IF(COUNTA($A495:$J495)=0,"",$G495*($K495+IFERROR(INDEX(Settings!$C$14:$C$28,MATCH($B495,Settings!$A$14:$A$28,0)),0)))</f>
        <v/>
      </c>
      <c r="M495" s="23" t="str">
        <f aca="false">IF(COUNTA($A495:$J495)=0,"",($G495+$H495*Settings!$B$10)*IFERROR(INDEX(Settings!$D$14:$D$28,MATCH($B495,Settings!$A$14:$A$28,0)),0))</f>
        <v/>
      </c>
      <c r="N495" s="23" t="str">
        <f aca="false">IF(COUNTA($A495:$J495)=0,"",$F495*IFERROR(INDEX(Settings!$E$14:$E$28,MATCH($B495,Settings!$A$14:$A$28,0)),0))</f>
        <v/>
      </c>
      <c r="O495" s="23" t="str">
        <f aca="false">IF(COUNTA($A495:$J495)=0,"",$D495*Settings!$B$5)</f>
        <v/>
      </c>
      <c r="P495" s="23" t="str">
        <f aca="false">IF(COUNTA($A495:$J495)=0,"",$G495*Settings!$B$6+$H495*Settings!$B$7)</f>
        <v/>
      </c>
      <c r="Q495" s="23" t="str">
        <f aca="false">IF(COUNTA($A495:$J495)=0,"",$L495*Settings!$B$8)</f>
        <v/>
      </c>
      <c r="R495" s="23" t="str">
        <f aca="false">IF(COUNTA($A495:$J495)=0,"",($P495+$Q495)*Settings!$B$9)</f>
        <v/>
      </c>
      <c r="S495" s="23" t="str">
        <f aca="false">IF(COUNTA($A495:$J495)=0,"",$C495+$J495+SUM($M495:$R495))</f>
        <v/>
      </c>
      <c r="T495" s="23" t="str">
        <f aca="false">IF(COUNTA($A495:$J495)=0,"",$L495-$S495)</f>
        <v/>
      </c>
      <c r="U495" s="24" t="str">
        <f aca="false">IF(COUNTA($A495:$J495)=0,"",IF($L495=0,0,$T495/$L495))</f>
        <v/>
      </c>
      <c r="V495" s="24" t="str">
        <f aca="false">IF(COUNTA($A495:$J495)=0,"",IF($D495=0,0,$E495/$D495))</f>
        <v/>
      </c>
      <c r="W495" s="24" t="str">
        <f aca="false">IF(COUNTA($A495:$J495)=0,"",IF($F495=0,0,$G495/$F495))</f>
        <v/>
      </c>
      <c r="X495" s="24" t="str">
        <f aca="false">IF(COUNTA($A495:$J495)=0,"",IF($F495=0,0,$H495/$F495))</f>
        <v/>
      </c>
      <c r="Y495" s="25" t="str">
        <f aca="false">IF(COUNTA($A495:$J495)=0,"",IF($C495=0,0,$L495/$C495))</f>
        <v/>
      </c>
      <c r="Z495" s="23" t="str">
        <f aca="false">IF(COUNTA($A495:$J495)=0,"",IF($G495=0,0,$C495/$G495))</f>
        <v/>
      </c>
      <c r="AA495" s="23" t="str">
        <f aca="false">IF(COUNTA($A495:$J495)=0,"",IF($G495=0,0,$T495/$G495))</f>
        <v/>
      </c>
      <c r="AB495" s="9" t="str">
        <f aca="false">IF(COUNTA($A495:$J495)=0,"",IF($B495="","Pick a product",IF($E495&gt;$D495,"Confirmed &gt; received",IF($F495&gt;$E495,"Dispatched &gt; confirmed",IF($G495+$H495&gt;$F495,"Delivered + returned &gt; dispatched","OK")))))</f>
        <v/>
      </c>
    </row>
    <row r="496" customFormat="false" ht="15" hidden="false" customHeight="false" outlineLevel="0" collapsed="false">
      <c r="A496" s="20"/>
      <c r="B496" s="14"/>
      <c r="C496" s="15"/>
      <c r="D496" s="21"/>
      <c r="E496" s="21"/>
      <c r="F496" s="21"/>
      <c r="G496" s="21"/>
      <c r="H496" s="21"/>
      <c r="I496" s="15"/>
      <c r="J496" s="15"/>
      <c r="K496" s="22" t="str">
        <f aca="false">IF(COUNTA($A496:$J496)=0,"",IF($I496&lt;&gt;"",$I496,IFERROR(INDEX(Settings!$B$14:$B$28,MATCH($B496,Settings!$A$14:$A$28,0)),0)))</f>
        <v/>
      </c>
      <c r="L496" s="23" t="str">
        <f aca="false">IF(COUNTA($A496:$J496)=0,"",$G496*($K496+IFERROR(INDEX(Settings!$C$14:$C$28,MATCH($B496,Settings!$A$14:$A$28,0)),0)))</f>
        <v/>
      </c>
      <c r="M496" s="23" t="str">
        <f aca="false">IF(COUNTA($A496:$J496)=0,"",($G496+$H496*Settings!$B$10)*IFERROR(INDEX(Settings!$D$14:$D$28,MATCH($B496,Settings!$A$14:$A$28,0)),0))</f>
        <v/>
      </c>
      <c r="N496" s="23" t="str">
        <f aca="false">IF(COUNTA($A496:$J496)=0,"",$F496*IFERROR(INDEX(Settings!$E$14:$E$28,MATCH($B496,Settings!$A$14:$A$28,0)),0))</f>
        <v/>
      </c>
      <c r="O496" s="23" t="str">
        <f aca="false">IF(COUNTA($A496:$J496)=0,"",$D496*Settings!$B$5)</f>
        <v/>
      </c>
      <c r="P496" s="23" t="str">
        <f aca="false">IF(COUNTA($A496:$J496)=0,"",$G496*Settings!$B$6+$H496*Settings!$B$7)</f>
        <v/>
      </c>
      <c r="Q496" s="23" t="str">
        <f aca="false">IF(COUNTA($A496:$J496)=0,"",$L496*Settings!$B$8)</f>
        <v/>
      </c>
      <c r="R496" s="23" t="str">
        <f aca="false">IF(COUNTA($A496:$J496)=0,"",($P496+$Q496)*Settings!$B$9)</f>
        <v/>
      </c>
      <c r="S496" s="23" t="str">
        <f aca="false">IF(COUNTA($A496:$J496)=0,"",$C496+$J496+SUM($M496:$R496))</f>
        <v/>
      </c>
      <c r="T496" s="23" t="str">
        <f aca="false">IF(COUNTA($A496:$J496)=0,"",$L496-$S496)</f>
        <v/>
      </c>
      <c r="U496" s="24" t="str">
        <f aca="false">IF(COUNTA($A496:$J496)=0,"",IF($L496=0,0,$T496/$L496))</f>
        <v/>
      </c>
      <c r="V496" s="24" t="str">
        <f aca="false">IF(COUNTA($A496:$J496)=0,"",IF($D496=0,0,$E496/$D496))</f>
        <v/>
      </c>
      <c r="W496" s="24" t="str">
        <f aca="false">IF(COUNTA($A496:$J496)=0,"",IF($F496=0,0,$G496/$F496))</f>
        <v/>
      </c>
      <c r="X496" s="24" t="str">
        <f aca="false">IF(COUNTA($A496:$J496)=0,"",IF($F496=0,0,$H496/$F496))</f>
        <v/>
      </c>
      <c r="Y496" s="25" t="str">
        <f aca="false">IF(COUNTA($A496:$J496)=0,"",IF($C496=0,0,$L496/$C496))</f>
        <v/>
      </c>
      <c r="Z496" s="23" t="str">
        <f aca="false">IF(COUNTA($A496:$J496)=0,"",IF($G496=0,0,$C496/$G496))</f>
        <v/>
      </c>
      <c r="AA496" s="23" t="str">
        <f aca="false">IF(COUNTA($A496:$J496)=0,"",IF($G496=0,0,$T496/$G496))</f>
        <v/>
      </c>
      <c r="AB496" s="9" t="str">
        <f aca="false">IF(COUNTA($A496:$J496)=0,"",IF($B496="","Pick a product",IF($E496&gt;$D496,"Confirmed &gt; received",IF($F496&gt;$E496,"Dispatched &gt; confirmed",IF($G496+$H496&gt;$F496,"Delivered + returned &gt; dispatched","OK")))))</f>
        <v/>
      </c>
    </row>
    <row r="497" customFormat="false" ht="15" hidden="false" customHeight="false" outlineLevel="0" collapsed="false">
      <c r="A497" s="20"/>
      <c r="B497" s="14"/>
      <c r="C497" s="15"/>
      <c r="D497" s="21"/>
      <c r="E497" s="21"/>
      <c r="F497" s="21"/>
      <c r="G497" s="21"/>
      <c r="H497" s="21"/>
      <c r="I497" s="15"/>
      <c r="J497" s="15"/>
      <c r="K497" s="22" t="str">
        <f aca="false">IF(COUNTA($A497:$J497)=0,"",IF($I497&lt;&gt;"",$I497,IFERROR(INDEX(Settings!$B$14:$B$28,MATCH($B497,Settings!$A$14:$A$28,0)),0)))</f>
        <v/>
      </c>
      <c r="L497" s="23" t="str">
        <f aca="false">IF(COUNTA($A497:$J497)=0,"",$G497*($K497+IFERROR(INDEX(Settings!$C$14:$C$28,MATCH($B497,Settings!$A$14:$A$28,0)),0)))</f>
        <v/>
      </c>
      <c r="M497" s="23" t="str">
        <f aca="false">IF(COUNTA($A497:$J497)=0,"",($G497+$H497*Settings!$B$10)*IFERROR(INDEX(Settings!$D$14:$D$28,MATCH($B497,Settings!$A$14:$A$28,0)),0))</f>
        <v/>
      </c>
      <c r="N497" s="23" t="str">
        <f aca="false">IF(COUNTA($A497:$J497)=0,"",$F497*IFERROR(INDEX(Settings!$E$14:$E$28,MATCH($B497,Settings!$A$14:$A$28,0)),0))</f>
        <v/>
      </c>
      <c r="O497" s="23" t="str">
        <f aca="false">IF(COUNTA($A497:$J497)=0,"",$D497*Settings!$B$5)</f>
        <v/>
      </c>
      <c r="P497" s="23" t="str">
        <f aca="false">IF(COUNTA($A497:$J497)=0,"",$G497*Settings!$B$6+$H497*Settings!$B$7)</f>
        <v/>
      </c>
      <c r="Q497" s="23" t="str">
        <f aca="false">IF(COUNTA($A497:$J497)=0,"",$L497*Settings!$B$8)</f>
        <v/>
      </c>
      <c r="R497" s="23" t="str">
        <f aca="false">IF(COUNTA($A497:$J497)=0,"",($P497+$Q497)*Settings!$B$9)</f>
        <v/>
      </c>
      <c r="S497" s="23" t="str">
        <f aca="false">IF(COUNTA($A497:$J497)=0,"",$C497+$J497+SUM($M497:$R497))</f>
        <v/>
      </c>
      <c r="T497" s="23" t="str">
        <f aca="false">IF(COUNTA($A497:$J497)=0,"",$L497-$S497)</f>
        <v/>
      </c>
      <c r="U497" s="24" t="str">
        <f aca="false">IF(COUNTA($A497:$J497)=0,"",IF($L497=0,0,$T497/$L497))</f>
        <v/>
      </c>
      <c r="V497" s="24" t="str">
        <f aca="false">IF(COUNTA($A497:$J497)=0,"",IF($D497=0,0,$E497/$D497))</f>
        <v/>
      </c>
      <c r="W497" s="24" t="str">
        <f aca="false">IF(COUNTA($A497:$J497)=0,"",IF($F497=0,0,$G497/$F497))</f>
        <v/>
      </c>
      <c r="X497" s="24" t="str">
        <f aca="false">IF(COUNTA($A497:$J497)=0,"",IF($F497=0,0,$H497/$F497))</f>
        <v/>
      </c>
      <c r="Y497" s="25" t="str">
        <f aca="false">IF(COUNTA($A497:$J497)=0,"",IF($C497=0,0,$L497/$C497))</f>
        <v/>
      </c>
      <c r="Z497" s="23" t="str">
        <f aca="false">IF(COUNTA($A497:$J497)=0,"",IF($G497=0,0,$C497/$G497))</f>
        <v/>
      </c>
      <c r="AA497" s="23" t="str">
        <f aca="false">IF(COUNTA($A497:$J497)=0,"",IF($G497=0,0,$T497/$G497))</f>
        <v/>
      </c>
      <c r="AB497" s="9" t="str">
        <f aca="false">IF(COUNTA($A497:$J497)=0,"",IF($B497="","Pick a product",IF($E497&gt;$D497,"Confirmed &gt; received",IF($F497&gt;$E497,"Dispatched &gt; confirmed",IF($G497+$H497&gt;$F497,"Delivered + returned &gt; dispatched","OK")))))</f>
        <v/>
      </c>
    </row>
    <row r="498" customFormat="false" ht="15" hidden="false" customHeight="false" outlineLevel="0" collapsed="false">
      <c r="A498" s="20"/>
      <c r="B498" s="14"/>
      <c r="C498" s="15"/>
      <c r="D498" s="21"/>
      <c r="E498" s="21"/>
      <c r="F498" s="21"/>
      <c r="G498" s="21"/>
      <c r="H498" s="21"/>
      <c r="I498" s="15"/>
      <c r="J498" s="15"/>
      <c r="K498" s="22" t="str">
        <f aca="false">IF(COUNTA($A498:$J498)=0,"",IF($I498&lt;&gt;"",$I498,IFERROR(INDEX(Settings!$B$14:$B$28,MATCH($B498,Settings!$A$14:$A$28,0)),0)))</f>
        <v/>
      </c>
      <c r="L498" s="23" t="str">
        <f aca="false">IF(COUNTA($A498:$J498)=0,"",$G498*($K498+IFERROR(INDEX(Settings!$C$14:$C$28,MATCH($B498,Settings!$A$14:$A$28,0)),0)))</f>
        <v/>
      </c>
      <c r="M498" s="23" t="str">
        <f aca="false">IF(COUNTA($A498:$J498)=0,"",($G498+$H498*Settings!$B$10)*IFERROR(INDEX(Settings!$D$14:$D$28,MATCH($B498,Settings!$A$14:$A$28,0)),0))</f>
        <v/>
      </c>
      <c r="N498" s="23" t="str">
        <f aca="false">IF(COUNTA($A498:$J498)=0,"",$F498*IFERROR(INDEX(Settings!$E$14:$E$28,MATCH($B498,Settings!$A$14:$A$28,0)),0))</f>
        <v/>
      </c>
      <c r="O498" s="23" t="str">
        <f aca="false">IF(COUNTA($A498:$J498)=0,"",$D498*Settings!$B$5)</f>
        <v/>
      </c>
      <c r="P498" s="23" t="str">
        <f aca="false">IF(COUNTA($A498:$J498)=0,"",$G498*Settings!$B$6+$H498*Settings!$B$7)</f>
        <v/>
      </c>
      <c r="Q498" s="23" t="str">
        <f aca="false">IF(COUNTA($A498:$J498)=0,"",$L498*Settings!$B$8)</f>
        <v/>
      </c>
      <c r="R498" s="23" t="str">
        <f aca="false">IF(COUNTA($A498:$J498)=0,"",($P498+$Q498)*Settings!$B$9)</f>
        <v/>
      </c>
      <c r="S498" s="23" t="str">
        <f aca="false">IF(COUNTA($A498:$J498)=0,"",$C498+$J498+SUM($M498:$R498))</f>
        <v/>
      </c>
      <c r="T498" s="23" t="str">
        <f aca="false">IF(COUNTA($A498:$J498)=0,"",$L498-$S498)</f>
        <v/>
      </c>
      <c r="U498" s="24" t="str">
        <f aca="false">IF(COUNTA($A498:$J498)=0,"",IF($L498=0,0,$T498/$L498))</f>
        <v/>
      </c>
      <c r="V498" s="24" t="str">
        <f aca="false">IF(COUNTA($A498:$J498)=0,"",IF($D498=0,0,$E498/$D498))</f>
        <v/>
      </c>
      <c r="W498" s="24" t="str">
        <f aca="false">IF(COUNTA($A498:$J498)=0,"",IF($F498=0,0,$G498/$F498))</f>
        <v/>
      </c>
      <c r="X498" s="24" t="str">
        <f aca="false">IF(COUNTA($A498:$J498)=0,"",IF($F498=0,0,$H498/$F498))</f>
        <v/>
      </c>
      <c r="Y498" s="25" t="str">
        <f aca="false">IF(COUNTA($A498:$J498)=0,"",IF($C498=0,0,$L498/$C498))</f>
        <v/>
      </c>
      <c r="Z498" s="23" t="str">
        <f aca="false">IF(COUNTA($A498:$J498)=0,"",IF($G498=0,0,$C498/$G498))</f>
        <v/>
      </c>
      <c r="AA498" s="23" t="str">
        <f aca="false">IF(COUNTA($A498:$J498)=0,"",IF($G498=0,0,$T498/$G498))</f>
        <v/>
      </c>
      <c r="AB498" s="9" t="str">
        <f aca="false">IF(COUNTA($A498:$J498)=0,"",IF($B498="","Pick a product",IF($E498&gt;$D498,"Confirmed &gt; received",IF($F498&gt;$E498,"Dispatched &gt; confirmed",IF($G498+$H498&gt;$F498,"Delivered + returned &gt; dispatched","OK")))))</f>
        <v/>
      </c>
    </row>
    <row r="499" customFormat="false" ht="15" hidden="false" customHeight="false" outlineLevel="0" collapsed="false">
      <c r="A499" s="20"/>
      <c r="B499" s="14"/>
      <c r="C499" s="15"/>
      <c r="D499" s="21"/>
      <c r="E499" s="21"/>
      <c r="F499" s="21"/>
      <c r="G499" s="21"/>
      <c r="H499" s="21"/>
      <c r="I499" s="15"/>
      <c r="J499" s="15"/>
      <c r="K499" s="22" t="str">
        <f aca="false">IF(COUNTA($A499:$J499)=0,"",IF($I499&lt;&gt;"",$I499,IFERROR(INDEX(Settings!$B$14:$B$28,MATCH($B499,Settings!$A$14:$A$28,0)),0)))</f>
        <v/>
      </c>
      <c r="L499" s="23" t="str">
        <f aca="false">IF(COUNTA($A499:$J499)=0,"",$G499*($K499+IFERROR(INDEX(Settings!$C$14:$C$28,MATCH($B499,Settings!$A$14:$A$28,0)),0)))</f>
        <v/>
      </c>
      <c r="M499" s="23" t="str">
        <f aca="false">IF(COUNTA($A499:$J499)=0,"",($G499+$H499*Settings!$B$10)*IFERROR(INDEX(Settings!$D$14:$D$28,MATCH($B499,Settings!$A$14:$A$28,0)),0))</f>
        <v/>
      </c>
      <c r="N499" s="23" t="str">
        <f aca="false">IF(COUNTA($A499:$J499)=0,"",$F499*IFERROR(INDEX(Settings!$E$14:$E$28,MATCH($B499,Settings!$A$14:$A$28,0)),0))</f>
        <v/>
      </c>
      <c r="O499" s="23" t="str">
        <f aca="false">IF(COUNTA($A499:$J499)=0,"",$D499*Settings!$B$5)</f>
        <v/>
      </c>
      <c r="P499" s="23" t="str">
        <f aca="false">IF(COUNTA($A499:$J499)=0,"",$G499*Settings!$B$6+$H499*Settings!$B$7)</f>
        <v/>
      </c>
      <c r="Q499" s="23" t="str">
        <f aca="false">IF(COUNTA($A499:$J499)=0,"",$L499*Settings!$B$8)</f>
        <v/>
      </c>
      <c r="R499" s="23" t="str">
        <f aca="false">IF(COUNTA($A499:$J499)=0,"",($P499+$Q499)*Settings!$B$9)</f>
        <v/>
      </c>
      <c r="S499" s="23" t="str">
        <f aca="false">IF(COUNTA($A499:$J499)=0,"",$C499+$J499+SUM($M499:$R499))</f>
        <v/>
      </c>
      <c r="T499" s="23" t="str">
        <f aca="false">IF(COUNTA($A499:$J499)=0,"",$L499-$S499)</f>
        <v/>
      </c>
      <c r="U499" s="24" t="str">
        <f aca="false">IF(COUNTA($A499:$J499)=0,"",IF($L499=0,0,$T499/$L499))</f>
        <v/>
      </c>
      <c r="V499" s="24" t="str">
        <f aca="false">IF(COUNTA($A499:$J499)=0,"",IF($D499=0,0,$E499/$D499))</f>
        <v/>
      </c>
      <c r="W499" s="24" t="str">
        <f aca="false">IF(COUNTA($A499:$J499)=0,"",IF($F499=0,0,$G499/$F499))</f>
        <v/>
      </c>
      <c r="X499" s="24" t="str">
        <f aca="false">IF(COUNTA($A499:$J499)=0,"",IF($F499=0,0,$H499/$F499))</f>
        <v/>
      </c>
      <c r="Y499" s="25" t="str">
        <f aca="false">IF(COUNTA($A499:$J499)=0,"",IF($C499=0,0,$L499/$C499))</f>
        <v/>
      </c>
      <c r="Z499" s="23" t="str">
        <f aca="false">IF(COUNTA($A499:$J499)=0,"",IF($G499=0,0,$C499/$G499))</f>
        <v/>
      </c>
      <c r="AA499" s="23" t="str">
        <f aca="false">IF(COUNTA($A499:$J499)=0,"",IF($G499=0,0,$T499/$G499))</f>
        <v/>
      </c>
      <c r="AB499" s="9" t="str">
        <f aca="false">IF(COUNTA($A499:$J499)=0,"",IF($B499="","Pick a product",IF($E499&gt;$D499,"Confirmed &gt; received",IF($F499&gt;$E499,"Dispatched &gt; confirmed",IF($G499+$H499&gt;$F499,"Delivered + returned &gt; dispatched","OK")))))</f>
        <v/>
      </c>
    </row>
    <row r="500" customFormat="false" ht="15" hidden="false" customHeight="false" outlineLevel="0" collapsed="false">
      <c r="A500" s="20"/>
      <c r="B500" s="14"/>
      <c r="C500" s="15"/>
      <c r="D500" s="21"/>
      <c r="E500" s="21"/>
      <c r="F500" s="21"/>
      <c r="G500" s="21"/>
      <c r="H500" s="21"/>
      <c r="I500" s="15"/>
      <c r="J500" s="15"/>
      <c r="K500" s="22" t="str">
        <f aca="false">IF(COUNTA($A500:$J500)=0,"",IF($I500&lt;&gt;"",$I500,IFERROR(INDEX(Settings!$B$14:$B$28,MATCH($B500,Settings!$A$14:$A$28,0)),0)))</f>
        <v/>
      </c>
      <c r="L500" s="23" t="str">
        <f aca="false">IF(COUNTA($A500:$J500)=0,"",$G500*($K500+IFERROR(INDEX(Settings!$C$14:$C$28,MATCH($B500,Settings!$A$14:$A$28,0)),0)))</f>
        <v/>
      </c>
      <c r="M500" s="23" t="str">
        <f aca="false">IF(COUNTA($A500:$J500)=0,"",($G500+$H500*Settings!$B$10)*IFERROR(INDEX(Settings!$D$14:$D$28,MATCH($B500,Settings!$A$14:$A$28,0)),0))</f>
        <v/>
      </c>
      <c r="N500" s="23" t="str">
        <f aca="false">IF(COUNTA($A500:$J500)=0,"",$F500*IFERROR(INDEX(Settings!$E$14:$E$28,MATCH($B500,Settings!$A$14:$A$28,0)),0))</f>
        <v/>
      </c>
      <c r="O500" s="23" t="str">
        <f aca="false">IF(COUNTA($A500:$J500)=0,"",$D500*Settings!$B$5)</f>
        <v/>
      </c>
      <c r="P500" s="23" t="str">
        <f aca="false">IF(COUNTA($A500:$J500)=0,"",$G500*Settings!$B$6+$H500*Settings!$B$7)</f>
        <v/>
      </c>
      <c r="Q500" s="23" t="str">
        <f aca="false">IF(COUNTA($A500:$J500)=0,"",$L500*Settings!$B$8)</f>
        <v/>
      </c>
      <c r="R500" s="23" t="str">
        <f aca="false">IF(COUNTA($A500:$J500)=0,"",($P500+$Q500)*Settings!$B$9)</f>
        <v/>
      </c>
      <c r="S500" s="23" t="str">
        <f aca="false">IF(COUNTA($A500:$J500)=0,"",$C500+$J500+SUM($M500:$R500))</f>
        <v/>
      </c>
      <c r="T500" s="23" t="str">
        <f aca="false">IF(COUNTA($A500:$J500)=0,"",$L500-$S500)</f>
        <v/>
      </c>
      <c r="U500" s="24" t="str">
        <f aca="false">IF(COUNTA($A500:$J500)=0,"",IF($L500=0,0,$T500/$L500))</f>
        <v/>
      </c>
      <c r="V500" s="24" t="str">
        <f aca="false">IF(COUNTA($A500:$J500)=0,"",IF($D500=0,0,$E500/$D500))</f>
        <v/>
      </c>
      <c r="W500" s="24" t="str">
        <f aca="false">IF(COUNTA($A500:$J500)=0,"",IF($F500=0,0,$G500/$F500))</f>
        <v/>
      </c>
      <c r="X500" s="24" t="str">
        <f aca="false">IF(COUNTA($A500:$J500)=0,"",IF($F500=0,0,$H500/$F500))</f>
        <v/>
      </c>
      <c r="Y500" s="25" t="str">
        <f aca="false">IF(COUNTA($A500:$J500)=0,"",IF($C500=0,0,$L500/$C500))</f>
        <v/>
      </c>
      <c r="Z500" s="23" t="str">
        <f aca="false">IF(COUNTA($A500:$J500)=0,"",IF($G500=0,0,$C500/$G500))</f>
        <v/>
      </c>
      <c r="AA500" s="23" t="str">
        <f aca="false">IF(COUNTA($A500:$J500)=0,"",IF($G500=0,0,$T500/$G500))</f>
        <v/>
      </c>
      <c r="AB500" s="9" t="str">
        <f aca="false">IF(COUNTA($A500:$J500)=0,"",IF($B500="","Pick a product",IF($E500&gt;$D500,"Confirmed &gt; received",IF($F500&gt;$E500,"Dispatched &gt; confirmed",IF($G500+$H500&gt;$F500,"Delivered + returned &gt; dispatched","OK")))))</f>
        <v/>
      </c>
    </row>
    <row r="501" customFormat="false" ht="15" hidden="false" customHeight="false" outlineLevel="0" collapsed="false">
      <c r="A501" s="20"/>
      <c r="B501" s="14"/>
      <c r="C501" s="15"/>
      <c r="D501" s="21"/>
      <c r="E501" s="21"/>
      <c r="F501" s="21"/>
      <c r="G501" s="21"/>
      <c r="H501" s="21"/>
      <c r="I501" s="15"/>
      <c r="J501" s="15"/>
      <c r="K501" s="22" t="str">
        <f aca="false">IF(COUNTA($A501:$J501)=0,"",IF($I501&lt;&gt;"",$I501,IFERROR(INDEX(Settings!$B$14:$B$28,MATCH($B501,Settings!$A$14:$A$28,0)),0)))</f>
        <v/>
      </c>
      <c r="L501" s="23" t="str">
        <f aca="false">IF(COUNTA($A501:$J501)=0,"",$G501*($K501+IFERROR(INDEX(Settings!$C$14:$C$28,MATCH($B501,Settings!$A$14:$A$28,0)),0)))</f>
        <v/>
      </c>
      <c r="M501" s="23" t="str">
        <f aca="false">IF(COUNTA($A501:$J501)=0,"",($G501+$H501*Settings!$B$10)*IFERROR(INDEX(Settings!$D$14:$D$28,MATCH($B501,Settings!$A$14:$A$28,0)),0))</f>
        <v/>
      </c>
      <c r="N501" s="23" t="str">
        <f aca="false">IF(COUNTA($A501:$J501)=0,"",$F501*IFERROR(INDEX(Settings!$E$14:$E$28,MATCH($B501,Settings!$A$14:$A$28,0)),0))</f>
        <v/>
      </c>
      <c r="O501" s="23" t="str">
        <f aca="false">IF(COUNTA($A501:$J501)=0,"",$D501*Settings!$B$5)</f>
        <v/>
      </c>
      <c r="P501" s="23" t="str">
        <f aca="false">IF(COUNTA($A501:$J501)=0,"",$G501*Settings!$B$6+$H501*Settings!$B$7)</f>
        <v/>
      </c>
      <c r="Q501" s="23" t="str">
        <f aca="false">IF(COUNTA($A501:$J501)=0,"",$L501*Settings!$B$8)</f>
        <v/>
      </c>
      <c r="R501" s="23" t="str">
        <f aca="false">IF(COUNTA($A501:$J501)=0,"",($P501+$Q501)*Settings!$B$9)</f>
        <v/>
      </c>
      <c r="S501" s="23" t="str">
        <f aca="false">IF(COUNTA($A501:$J501)=0,"",$C501+$J501+SUM($M501:$R501))</f>
        <v/>
      </c>
      <c r="T501" s="23" t="str">
        <f aca="false">IF(COUNTA($A501:$J501)=0,"",$L501-$S501)</f>
        <v/>
      </c>
      <c r="U501" s="24" t="str">
        <f aca="false">IF(COUNTA($A501:$J501)=0,"",IF($L501=0,0,$T501/$L501))</f>
        <v/>
      </c>
      <c r="V501" s="24" t="str">
        <f aca="false">IF(COUNTA($A501:$J501)=0,"",IF($D501=0,0,$E501/$D501))</f>
        <v/>
      </c>
      <c r="W501" s="24" t="str">
        <f aca="false">IF(COUNTA($A501:$J501)=0,"",IF($F501=0,0,$G501/$F501))</f>
        <v/>
      </c>
      <c r="X501" s="24" t="str">
        <f aca="false">IF(COUNTA($A501:$J501)=0,"",IF($F501=0,0,$H501/$F501))</f>
        <v/>
      </c>
      <c r="Y501" s="25" t="str">
        <f aca="false">IF(COUNTA($A501:$J501)=0,"",IF($C501=0,0,$L501/$C501))</f>
        <v/>
      </c>
      <c r="Z501" s="23" t="str">
        <f aca="false">IF(COUNTA($A501:$J501)=0,"",IF($G501=0,0,$C501/$G501))</f>
        <v/>
      </c>
      <c r="AA501" s="23" t="str">
        <f aca="false">IF(COUNTA($A501:$J501)=0,"",IF($G501=0,0,$T501/$G501))</f>
        <v/>
      </c>
      <c r="AB501" s="9" t="str">
        <f aca="false">IF(COUNTA($A501:$J501)=0,"",IF($B501="","Pick a product",IF($E501&gt;$D501,"Confirmed &gt; received",IF($F501&gt;$E501,"Dispatched &gt; confirmed",IF($G501+$H501&gt;$F501,"Delivered + returned &gt; dispatched","OK")))))</f>
        <v/>
      </c>
    </row>
    <row r="502" customFormat="false" ht="15" hidden="false" customHeight="false" outlineLevel="0" collapsed="false">
      <c r="A502" s="20"/>
      <c r="B502" s="14"/>
      <c r="C502" s="15"/>
      <c r="D502" s="21"/>
      <c r="E502" s="21"/>
      <c r="F502" s="21"/>
      <c r="G502" s="21"/>
      <c r="H502" s="21"/>
      <c r="I502" s="15"/>
      <c r="J502" s="15"/>
      <c r="K502" s="22" t="str">
        <f aca="false">IF(COUNTA($A502:$J502)=0,"",IF($I502&lt;&gt;"",$I502,IFERROR(INDEX(Settings!$B$14:$B$28,MATCH($B502,Settings!$A$14:$A$28,0)),0)))</f>
        <v/>
      </c>
      <c r="L502" s="23" t="str">
        <f aca="false">IF(COUNTA($A502:$J502)=0,"",$G502*($K502+IFERROR(INDEX(Settings!$C$14:$C$28,MATCH($B502,Settings!$A$14:$A$28,0)),0)))</f>
        <v/>
      </c>
      <c r="M502" s="23" t="str">
        <f aca="false">IF(COUNTA($A502:$J502)=0,"",($G502+$H502*Settings!$B$10)*IFERROR(INDEX(Settings!$D$14:$D$28,MATCH($B502,Settings!$A$14:$A$28,0)),0))</f>
        <v/>
      </c>
      <c r="N502" s="23" t="str">
        <f aca="false">IF(COUNTA($A502:$J502)=0,"",$F502*IFERROR(INDEX(Settings!$E$14:$E$28,MATCH($B502,Settings!$A$14:$A$28,0)),0))</f>
        <v/>
      </c>
      <c r="O502" s="23" t="str">
        <f aca="false">IF(COUNTA($A502:$J502)=0,"",$D502*Settings!$B$5)</f>
        <v/>
      </c>
      <c r="P502" s="23" t="str">
        <f aca="false">IF(COUNTA($A502:$J502)=0,"",$G502*Settings!$B$6+$H502*Settings!$B$7)</f>
        <v/>
      </c>
      <c r="Q502" s="23" t="str">
        <f aca="false">IF(COUNTA($A502:$J502)=0,"",$L502*Settings!$B$8)</f>
        <v/>
      </c>
      <c r="R502" s="23" t="str">
        <f aca="false">IF(COUNTA($A502:$J502)=0,"",($P502+$Q502)*Settings!$B$9)</f>
        <v/>
      </c>
      <c r="S502" s="23" t="str">
        <f aca="false">IF(COUNTA($A502:$J502)=0,"",$C502+$J502+SUM($M502:$R502))</f>
        <v/>
      </c>
      <c r="T502" s="23" t="str">
        <f aca="false">IF(COUNTA($A502:$J502)=0,"",$L502-$S502)</f>
        <v/>
      </c>
      <c r="U502" s="24" t="str">
        <f aca="false">IF(COUNTA($A502:$J502)=0,"",IF($L502=0,0,$T502/$L502))</f>
        <v/>
      </c>
      <c r="V502" s="24" t="str">
        <f aca="false">IF(COUNTA($A502:$J502)=0,"",IF($D502=0,0,$E502/$D502))</f>
        <v/>
      </c>
      <c r="W502" s="24" t="str">
        <f aca="false">IF(COUNTA($A502:$J502)=0,"",IF($F502=0,0,$G502/$F502))</f>
        <v/>
      </c>
      <c r="X502" s="24" t="str">
        <f aca="false">IF(COUNTA($A502:$J502)=0,"",IF($F502=0,0,$H502/$F502))</f>
        <v/>
      </c>
      <c r="Y502" s="25" t="str">
        <f aca="false">IF(COUNTA($A502:$J502)=0,"",IF($C502=0,0,$L502/$C502))</f>
        <v/>
      </c>
      <c r="Z502" s="23" t="str">
        <f aca="false">IF(COUNTA($A502:$J502)=0,"",IF($G502=0,0,$C502/$G502))</f>
        <v/>
      </c>
      <c r="AA502" s="23" t="str">
        <f aca="false">IF(COUNTA($A502:$J502)=0,"",IF($G502=0,0,$T502/$G502))</f>
        <v/>
      </c>
      <c r="AB502" s="9" t="str">
        <f aca="false">IF(COUNTA($A502:$J502)=0,"",IF($B502="","Pick a product",IF($E502&gt;$D502,"Confirmed &gt; received",IF($F502&gt;$E502,"Dispatched &gt; confirmed",IF($G502+$H502&gt;$F502,"Delivered + returned &gt; dispatched","OK")))))</f>
        <v/>
      </c>
    </row>
    <row r="503" customFormat="false" ht="15" hidden="false" customHeight="false" outlineLevel="0" collapsed="false">
      <c r="A503" s="20"/>
      <c r="B503" s="14"/>
      <c r="C503" s="15"/>
      <c r="D503" s="21"/>
      <c r="E503" s="21"/>
      <c r="F503" s="21"/>
      <c r="G503" s="21"/>
      <c r="H503" s="21"/>
      <c r="I503" s="15"/>
      <c r="J503" s="15"/>
      <c r="K503" s="22" t="str">
        <f aca="false">IF(COUNTA($A503:$J503)=0,"",IF($I503&lt;&gt;"",$I503,IFERROR(INDEX(Settings!$B$14:$B$28,MATCH($B503,Settings!$A$14:$A$28,0)),0)))</f>
        <v/>
      </c>
      <c r="L503" s="23" t="str">
        <f aca="false">IF(COUNTA($A503:$J503)=0,"",$G503*($K503+IFERROR(INDEX(Settings!$C$14:$C$28,MATCH($B503,Settings!$A$14:$A$28,0)),0)))</f>
        <v/>
      </c>
      <c r="M503" s="23" t="str">
        <f aca="false">IF(COUNTA($A503:$J503)=0,"",($G503+$H503*Settings!$B$10)*IFERROR(INDEX(Settings!$D$14:$D$28,MATCH($B503,Settings!$A$14:$A$28,0)),0))</f>
        <v/>
      </c>
      <c r="N503" s="23" t="str">
        <f aca="false">IF(COUNTA($A503:$J503)=0,"",$F503*IFERROR(INDEX(Settings!$E$14:$E$28,MATCH($B503,Settings!$A$14:$A$28,0)),0))</f>
        <v/>
      </c>
      <c r="O503" s="23" t="str">
        <f aca="false">IF(COUNTA($A503:$J503)=0,"",$D503*Settings!$B$5)</f>
        <v/>
      </c>
      <c r="P503" s="23" t="str">
        <f aca="false">IF(COUNTA($A503:$J503)=0,"",$G503*Settings!$B$6+$H503*Settings!$B$7)</f>
        <v/>
      </c>
      <c r="Q503" s="23" t="str">
        <f aca="false">IF(COUNTA($A503:$J503)=0,"",$L503*Settings!$B$8)</f>
        <v/>
      </c>
      <c r="R503" s="23" t="str">
        <f aca="false">IF(COUNTA($A503:$J503)=0,"",($P503+$Q503)*Settings!$B$9)</f>
        <v/>
      </c>
      <c r="S503" s="23" t="str">
        <f aca="false">IF(COUNTA($A503:$J503)=0,"",$C503+$J503+SUM($M503:$R503))</f>
        <v/>
      </c>
      <c r="T503" s="23" t="str">
        <f aca="false">IF(COUNTA($A503:$J503)=0,"",$L503-$S503)</f>
        <v/>
      </c>
      <c r="U503" s="24" t="str">
        <f aca="false">IF(COUNTA($A503:$J503)=0,"",IF($L503=0,0,$T503/$L503))</f>
        <v/>
      </c>
      <c r="V503" s="24" t="str">
        <f aca="false">IF(COUNTA($A503:$J503)=0,"",IF($D503=0,0,$E503/$D503))</f>
        <v/>
      </c>
      <c r="W503" s="24" t="str">
        <f aca="false">IF(COUNTA($A503:$J503)=0,"",IF($F503=0,0,$G503/$F503))</f>
        <v/>
      </c>
      <c r="X503" s="24" t="str">
        <f aca="false">IF(COUNTA($A503:$J503)=0,"",IF($F503=0,0,$H503/$F503))</f>
        <v/>
      </c>
      <c r="Y503" s="25" t="str">
        <f aca="false">IF(COUNTA($A503:$J503)=0,"",IF($C503=0,0,$L503/$C503))</f>
        <v/>
      </c>
      <c r="Z503" s="23" t="str">
        <f aca="false">IF(COUNTA($A503:$J503)=0,"",IF($G503=0,0,$C503/$G503))</f>
        <v/>
      </c>
      <c r="AA503" s="23" t="str">
        <f aca="false">IF(COUNTA($A503:$J503)=0,"",IF($G503=0,0,$T503/$G503))</f>
        <v/>
      </c>
      <c r="AB503" s="9" t="str">
        <f aca="false">IF(COUNTA($A503:$J503)=0,"",IF($B503="","Pick a product",IF($E503&gt;$D503,"Confirmed &gt; received",IF($F503&gt;$E503,"Dispatched &gt; confirmed",IF($G503+$H503&gt;$F503,"Delivered + returned &gt; dispatched","OK")))))</f>
        <v/>
      </c>
    </row>
    <row r="504" customFormat="false" ht="15" hidden="false" customHeight="false" outlineLevel="0" collapsed="false">
      <c r="A504" s="20"/>
      <c r="B504" s="14"/>
      <c r="C504" s="15"/>
      <c r="D504" s="21"/>
      <c r="E504" s="21"/>
      <c r="F504" s="21"/>
      <c r="G504" s="21"/>
      <c r="H504" s="21"/>
      <c r="I504" s="15"/>
      <c r="J504" s="15"/>
      <c r="K504" s="22" t="str">
        <f aca="false">IF(COUNTA($A504:$J504)=0,"",IF($I504&lt;&gt;"",$I504,IFERROR(INDEX(Settings!$B$14:$B$28,MATCH($B504,Settings!$A$14:$A$28,0)),0)))</f>
        <v/>
      </c>
      <c r="L504" s="23" t="str">
        <f aca="false">IF(COUNTA($A504:$J504)=0,"",$G504*($K504+IFERROR(INDEX(Settings!$C$14:$C$28,MATCH($B504,Settings!$A$14:$A$28,0)),0)))</f>
        <v/>
      </c>
      <c r="M504" s="23" t="str">
        <f aca="false">IF(COUNTA($A504:$J504)=0,"",($G504+$H504*Settings!$B$10)*IFERROR(INDEX(Settings!$D$14:$D$28,MATCH($B504,Settings!$A$14:$A$28,0)),0))</f>
        <v/>
      </c>
      <c r="N504" s="23" t="str">
        <f aca="false">IF(COUNTA($A504:$J504)=0,"",$F504*IFERROR(INDEX(Settings!$E$14:$E$28,MATCH($B504,Settings!$A$14:$A$28,0)),0))</f>
        <v/>
      </c>
      <c r="O504" s="23" t="str">
        <f aca="false">IF(COUNTA($A504:$J504)=0,"",$D504*Settings!$B$5)</f>
        <v/>
      </c>
      <c r="P504" s="23" t="str">
        <f aca="false">IF(COUNTA($A504:$J504)=0,"",$G504*Settings!$B$6+$H504*Settings!$B$7)</f>
        <v/>
      </c>
      <c r="Q504" s="23" t="str">
        <f aca="false">IF(COUNTA($A504:$J504)=0,"",$L504*Settings!$B$8)</f>
        <v/>
      </c>
      <c r="R504" s="23" t="str">
        <f aca="false">IF(COUNTA($A504:$J504)=0,"",($P504+$Q504)*Settings!$B$9)</f>
        <v/>
      </c>
      <c r="S504" s="23" t="str">
        <f aca="false">IF(COUNTA($A504:$J504)=0,"",$C504+$J504+SUM($M504:$R504))</f>
        <v/>
      </c>
      <c r="T504" s="23" t="str">
        <f aca="false">IF(COUNTA($A504:$J504)=0,"",$L504-$S504)</f>
        <v/>
      </c>
      <c r="U504" s="24" t="str">
        <f aca="false">IF(COUNTA($A504:$J504)=0,"",IF($L504=0,0,$T504/$L504))</f>
        <v/>
      </c>
      <c r="V504" s="24" t="str">
        <f aca="false">IF(COUNTA($A504:$J504)=0,"",IF($D504=0,0,$E504/$D504))</f>
        <v/>
      </c>
      <c r="W504" s="24" t="str">
        <f aca="false">IF(COUNTA($A504:$J504)=0,"",IF($F504=0,0,$G504/$F504))</f>
        <v/>
      </c>
      <c r="X504" s="24" t="str">
        <f aca="false">IF(COUNTA($A504:$J504)=0,"",IF($F504=0,0,$H504/$F504))</f>
        <v/>
      </c>
      <c r="Y504" s="25" t="str">
        <f aca="false">IF(COUNTA($A504:$J504)=0,"",IF($C504=0,0,$L504/$C504))</f>
        <v/>
      </c>
      <c r="Z504" s="23" t="str">
        <f aca="false">IF(COUNTA($A504:$J504)=0,"",IF($G504=0,0,$C504/$G504))</f>
        <v/>
      </c>
      <c r="AA504" s="23" t="str">
        <f aca="false">IF(COUNTA($A504:$J504)=0,"",IF($G504=0,0,$T504/$G504))</f>
        <v/>
      </c>
      <c r="AB504" s="9" t="str">
        <f aca="false">IF(COUNTA($A504:$J504)=0,"",IF($B504="","Pick a product",IF($E504&gt;$D504,"Confirmed &gt; received",IF($F504&gt;$E504,"Dispatched &gt; confirmed",IF($G504+$H504&gt;$F504,"Delivered + returned &gt; dispatched","OK")))))</f>
        <v/>
      </c>
    </row>
    <row r="505" customFormat="false" ht="15" hidden="false" customHeight="false" outlineLevel="0" collapsed="false">
      <c r="A505" s="20"/>
      <c r="B505" s="14"/>
      <c r="C505" s="15"/>
      <c r="D505" s="21"/>
      <c r="E505" s="21"/>
      <c r="F505" s="21"/>
      <c r="G505" s="21"/>
      <c r="H505" s="21"/>
      <c r="I505" s="15"/>
      <c r="J505" s="15"/>
      <c r="K505" s="22" t="str">
        <f aca="false">IF(COUNTA($A505:$J505)=0,"",IF($I505&lt;&gt;"",$I505,IFERROR(INDEX(Settings!$B$14:$B$28,MATCH($B505,Settings!$A$14:$A$28,0)),0)))</f>
        <v/>
      </c>
      <c r="L505" s="23" t="str">
        <f aca="false">IF(COUNTA($A505:$J505)=0,"",$G505*($K505+IFERROR(INDEX(Settings!$C$14:$C$28,MATCH($B505,Settings!$A$14:$A$28,0)),0)))</f>
        <v/>
      </c>
      <c r="M505" s="23" t="str">
        <f aca="false">IF(COUNTA($A505:$J505)=0,"",($G505+$H505*Settings!$B$10)*IFERROR(INDEX(Settings!$D$14:$D$28,MATCH($B505,Settings!$A$14:$A$28,0)),0))</f>
        <v/>
      </c>
      <c r="N505" s="23" t="str">
        <f aca="false">IF(COUNTA($A505:$J505)=0,"",$F505*IFERROR(INDEX(Settings!$E$14:$E$28,MATCH($B505,Settings!$A$14:$A$28,0)),0))</f>
        <v/>
      </c>
      <c r="O505" s="23" t="str">
        <f aca="false">IF(COUNTA($A505:$J505)=0,"",$D505*Settings!$B$5)</f>
        <v/>
      </c>
      <c r="P505" s="23" t="str">
        <f aca="false">IF(COUNTA($A505:$J505)=0,"",$G505*Settings!$B$6+$H505*Settings!$B$7)</f>
        <v/>
      </c>
      <c r="Q505" s="23" t="str">
        <f aca="false">IF(COUNTA($A505:$J505)=0,"",$L505*Settings!$B$8)</f>
        <v/>
      </c>
      <c r="R505" s="23" t="str">
        <f aca="false">IF(COUNTA($A505:$J505)=0,"",($P505+$Q505)*Settings!$B$9)</f>
        <v/>
      </c>
      <c r="S505" s="23" t="str">
        <f aca="false">IF(COUNTA($A505:$J505)=0,"",$C505+$J505+SUM($M505:$R505))</f>
        <v/>
      </c>
      <c r="T505" s="23" t="str">
        <f aca="false">IF(COUNTA($A505:$J505)=0,"",$L505-$S505)</f>
        <v/>
      </c>
      <c r="U505" s="24" t="str">
        <f aca="false">IF(COUNTA($A505:$J505)=0,"",IF($L505=0,0,$T505/$L505))</f>
        <v/>
      </c>
      <c r="V505" s="24" t="str">
        <f aca="false">IF(COUNTA($A505:$J505)=0,"",IF($D505=0,0,$E505/$D505))</f>
        <v/>
      </c>
      <c r="W505" s="24" t="str">
        <f aca="false">IF(COUNTA($A505:$J505)=0,"",IF($F505=0,0,$G505/$F505))</f>
        <v/>
      </c>
      <c r="X505" s="24" t="str">
        <f aca="false">IF(COUNTA($A505:$J505)=0,"",IF($F505=0,0,$H505/$F505))</f>
        <v/>
      </c>
      <c r="Y505" s="25" t="str">
        <f aca="false">IF(COUNTA($A505:$J505)=0,"",IF($C505=0,0,$L505/$C505))</f>
        <v/>
      </c>
      <c r="Z505" s="23" t="str">
        <f aca="false">IF(COUNTA($A505:$J505)=0,"",IF($G505=0,0,$C505/$G505))</f>
        <v/>
      </c>
      <c r="AA505" s="23" t="str">
        <f aca="false">IF(COUNTA($A505:$J505)=0,"",IF($G505=0,0,$T505/$G505))</f>
        <v/>
      </c>
      <c r="AB505" s="9" t="str">
        <f aca="false">IF(COUNTA($A505:$J505)=0,"",IF($B505="","Pick a product",IF($E505&gt;$D505,"Confirmed &gt; received",IF($F505&gt;$E505,"Dispatched &gt; confirmed",IF($G505+$H505&gt;$F505,"Delivered + returned &gt; dispatched","OK")))))</f>
        <v/>
      </c>
    </row>
    <row r="506" customFormat="false" ht="15" hidden="false" customHeight="false" outlineLevel="0" collapsed="false">
      <c r="A506" s="20"/>
      <c r="B506" s="14"/>
      <c r="C506" s="15"/>
      <c r="D506" s="21"/>
      <c r="E506" s="21"/>
      <c r="F506" s="21"/>
      <c r="G506" s="21"/>
      <c r="H506" s="21"/>
      <c r="I506" s="15"/>
      <c r="J506" s="15"/>
      <c r="K506" s="22" t="str">
        <f aca="false">IF(COUNTA($A506:$J506)=0,"",IF($I506&lt;&gt;"",$I506,IFERROR(INDEX(Settings!$B$14:$B$28,MATCH($B506,Settings!$A$14:$A$28,0)),0)))</f>
        <v/>
      </c>
      <c r="L506" s="23" t="str">
        <f aca="false">IF(COUNTA($A506:$J506)=0,"",$G506*($K506+IFERROR(INDEX(Settings!$C$14:$C$28,MATCH($B506,Settings!$A$14:$A$28,0)),0)))</f>
        <v/>
      </c>
      <c r="M506" s="23" t="str">
        <f aca="false">IF(COUNTA($A506:$J506)=0,"",($G506+$H506*Settings!$B$10)*IFERROR(INDEX(Settings!$D$14:$D$28,MATCH($B506,Settings!$A$14:$A$28,0)),0))</f>
        <v/>
      </c>
      <c r="N506" s="23" t="str">
        <f aca="false">IF(COUNTA($A506:$J506)=0,"",$F506*IFERROR(INDEX(Settings!$E$14:$E$28,MATCH($B506,Settings!$A$14:$A$28,0)),0))</f>
        <v/>
      </c>
      <c r="O506" s="23" t="str">
        <f aca="false">IF(COUNTA($A506:$J506)=0,"",$D506*Settings!$B$5)</f>
        <v/>
      </c>
      <c r="P506" s="23" t="str">
        <f aca="false">IF(COUNTA($A506:$J506)=0,"",$G506*Settings!$B$6+$H506*Settings!$B$7)</f>
        <v/>
      </c>
      <c r="Q506" s="23" t="str">
        <f aca="false">IF(COUNTA($A506:$J506)=0,"",$L506*Settings!$B$8)</f>
        <v/>
      </c>
      <c r="R506" s="23" t="str">
        <f aca="false">IF(COUNTA($A506:$J506)=0,"",($P506+$Q506)*Settings!$B$9)</f>
        <v/>
      </c>
      <c r="S506" s="23" t="str">
        <f aca="false">IF(COUNTA($A506:$J506)=0,"",$C506+$J506+SUM($M506:$R506))</f>
        <v/>
      </c>
      <c r="T506" s="23" t="str">
        <f aca="false">IF(COUNTA($A506:$J506)=0,"",$L506-$S506)</f>
        <v/>
      </c>
      <c r="U506" s="24" t="str">
        <f aca="false">IF(COUNTA($A506:$J506)=0,"",IF($L506=0,0,$T506/$L506))</f>
        <v/>
      </c>
      <c r="V506" s="24" t="str">
        <f aca="false">IF(COUNTA($A506:$J506)=0,"",IF($D506=0,0,$E506/$D506))</f>
        <v/>
      </c>
      <c r="W506" s="24" t="str">
        <f aca="false">IF(COUNTA($A506:$J506)=0,"",IF($F506=0,0,$G506/$F506))</f>
        <v/>
      </c>
      <c r="X506" s="24" t="str">
        <f aca="false">IF(COUNTA($A506:$J506)=0,"",IF($F506=0,0,$H506/$F506))</f>
        <v/>
      </c>
      <c r="Y506" s="25" t="str">
        <f aca="false">IF(COUNTA($A506:$J506)=0,"",IF($C506=0,0,$L506/$C506))</f>
        <v/>
      </c>
      <c r="Z506" s="23" t="str">
        <f aca="false">IF(COUNTA($A506:$J506)=0,"",IF($G506=0,0,$C506/$G506))</f>
        <v/>
      </c>
      <c r="AA506" s="23" t="str">
        <f aca="false">IF(COUNTA($A506:$J506)=0,"",IF($G506=0,0,$T506/$G506))</f>
        <v/>
      </c>
      <c r="AB506" s="9" t="str">
        <f aca="false">IF(COUNTA($A506:$J506)=0,"",IF($B506="","Pick a product",IF($E506&gt;$D506,"Confirmed &gt; received",IF($F506&gt;$E506,"Dispatched &gt; confirmed",IF($G506+$H506&gt;$F506,"Delivered + returned &gt; dispatched","OK")))))</f>
        <v/>
      </c>
    </row>
    <row r="507" customFormat="false" ht="15" hidden="false" customHeight="false" outlineLevel="0" collapsed="false">
      <c r="A507" s="20"/>
      <c r="B507" s="14"/>
      <c r="C507" s="15"/>
      <c r="D507" s="21"/>
      <c r="E507" s="21"/>
      <c r="F507" s="21"/>
      <c r="G507" s="21"/>
      <c r="H507" s="21"/>
      <c r="I507" s="15"/>
      <c r="J507" s="15"/>
      <c r="K507" s="22" t="str">
        <f aca="false">IF(COUNTA($A507:$J507)=0,"",IF($I507&lt;&gt;"",$I507,IFERROR(INDEX(Settings!$B$14:$B$28,MATCH($B507,Settings!$A$14:$A$28,0)),0)))</f>
        <v/>
      </c>
      <c r="L507" s="23" t="str">
        <f aca="false">IF(COUNTA($A507:$J507)=0,"",$G507*($K507+IFERROR(INDEX(Settings!$C$14:$C$28,MATCH($B507,Settings!$A$14:$A$28,0)),0)))</f>
        <v/>
      </c>
      <c r="M507" s="23" t="str">
        <f aca="false">IF(COUNTA($A507:$J507)=0,"",($G507+$H507*Settings!$B$10)*IFERROR(INDEX(Settings!$D$14:$D$28,MATCH($B507,Settings!$A$14:$A$28,0)),0))</f>
        <v/>
      </c>
      <c r="N507" s="23" t="str">
        <f aca="false">IF(COUNTA($A507:$J507)=0,"",$F507*IFERROR(INDEX(Settings!$E$14:$E$28,MATCH($B507,Settings!$A$14:$A$28,0)),0))</f>
        <v/>
      </c>
      <c r="O507" s="23" t="str">
        <f aca="false">IF(COUNTA($A507:$J507)=0,"",$D507*Settings!$B$5)</f>
        <v/>
      </c>
      <c r="P507" s="23" t="str">
        <f aca="false">IF(COUNTA($A507:$J507)=0,"",$G507*Settings!$B$6+$H507*Settings!$B$7)</f>
        <v/>
      </c>
      <c r="Q507" s="23" t="str">
        <f aca="false">IF(COUNTA($A507:$J507)=0,"",$L507*Settings!$B$8)</f>
        <v/>
      </c>
      <c r="R507" s="23" t="str">
        <f aca="false">IF(COUNTA($A507:$J507)=0,"",($P507+$Q507)*Settings!$B$9)</f>
        <v/>
      </c>
      <c r="S507" s="23" t="str">
        <f aca="false">IF(COUNTA($A507:$J507)=0,"",$C507+$J507+SUM($M507:$R507))</f>
        <v/>
      </c>
      <c r="T507" s="23" t="str">
        <f aca="false">IF(COUNTA($A507:$J507)=0,"",$L507-$S507)</f>
        <v/>
      </c>
      <c r="U507" s="24" t="str">
        <f aca="false">IF(COUNTA($A507:$J507)=0,"",IF($L507=0,0,$T507/$L507))</f>
        <v/>
      </c>
      <c r="V507" s="24" t="str">
        <f aca="false">IF(COUNTA($A507:$J507)=0,"",IF($D507=0,0,$E507/$D507))</f>
        <v/>
      </c>
      <c r="W507" s="24" t="str">
        <f aca="false">IF(COUNTA($A507:$J507)=0,"",IF($F507=0,0,$G507/$F507))</f>
        <v/>
      </c>
      <c r="X507" s="24" t="str">
        <f aca="false">IF(COUNTA($A507:$J507)=0,"",IF($F507=0,0,$H507/$F507))</f>
        <v/>
      </c>
      <c r="Y507" s="25" t="str">
        <f aca="false">IF(COUNTA($A507:$J507)=0,"",IF($C507=0,0,$L507/$C507))</f>
        <v/>
      </c>
      <c r="Z507" s="23" t="str">
        <f aca="false">IF(COUNTA($A507:$J507)=0,"",IF($G507=0,0,$C507/$G507))</f>
        <v/>
      </c>
      <c r="AA507" s="23" t="str">
        <f aca="false">IF(COUNTA($A507:$J507)=0,"",IF($G507=0,0,$T507/$G507))</f>
        <v/>
      </c>
      <c r="AB507" s="9" t="str">
        <f aca="false">IF(COUNTA($A507:$J507)=0,"",IF($B507="","Pick a product",IF($E507&gt;$D507,"Confirmed &gt; received",IF($F507&gt;$E507,"Dispatched &gt; confirmed",IF($G507+$H507&gt;$F507,"Delivered + returned &gt; dispatched","OK")))))</f>
        <v/>
      </c>
    </row>
    <row r="508" customFormat="false" ht="15" hidden="false" customHeight="false" outlineLevel="0" collapsed="false">
      <c r="A508" s="20"/>
      <c r="B508" s="14"/>
      <c r="C508" s="15"/>
      <c r="D508" s="21"/>
      <c r="E508" s="21"/>
      <c r="F508" s="21"/>
      <c r="G508" s="21"/>
      <c r="H508" s="21"/>
      <c r="I508" s="15"/>
      <c r="J508" s="15"/>
      <c r="K508" s="22" t="str">
        <f aca="false">IF(COUNTA($A508:$J508)=0,"",IF($I508&lt;&gt;"",$I508,IFERROR(INDEX(Settings!$B$14:$B$28,MATCH($B508,Settings!$A$14:$A$28,0)),0)))</f>
        <v/>
      </c>
      <c r="L508" s="23" t="str">
        <f aca="false">IF(COUNTA($A508:$J508)=0,"",$G508*($K508+IFERROR(INDEX(Settings!$C$14:$C$28,MATCH($B508,Settings!$A$14:$A$28,0)),0)))</f>
        <v/>
      </c>
      <c r="M508" s="23" t="str">
        <f aca="false">IF(COUNTA($A508:$J508)=0,"",($G508+$H508*Settings!$B$10)*IFERROR(INDEX(Settings!$D$14:$D$28,MATCH($B508,Settings!$A$14:$A$28,0)),0))</f>
        <v/>
      </c>
      <c r="N508" s="23" t="str">
        <f aca="false">IF(COUNTA($A508:$J508)=0,"",$F508*IFERROR(INDEX(Settings!$E$14:$E$28,MATCH($B508,Settings!$A$14:$A$28,0)),0))</f>
        <v/>
      </c>
      <c r="O508" s="23" t="str">
        <f aca="false">IF(COUNTA($A508:$J508)=0,"",$D508*Settings!$B$5)</f>
        <v/>
      </c>
      <c r="P508" s="23" t="str">
        <f aca="false">IF(COUNTA($A508:$J508)=0,"",$G508*Settings!$B$6+$H508*Settings!$B$7)</f>
        <v/>
      </c>
      <c r="Q508" s="23" t="str">
        <f aca="false">IF(COUNTA($A508:$J508)=0,"",$L508*Settings!$B$8)</f>
        <v/>
      </c>
      <c r="R508" s="23" t="str">
        <f aca="false">IF(COUNTA($A508:$J508)=0,"",($P508+$Q508)*Settings!$B$9)</f>
        <v/>
      </c>
      <c r="S508" s="23" t="str">
        <f aca="false">IF(COUNTA($A508:$J508)=0,"",$C508+$J508+SUM($M508:$R508))</f>
        <v/>
      </c>
      <c r="T508" s="23" t="str">
        <f aca="false">IF(COUNTA($A508:$J508)=0,"",$L508-$S508)</f>
        <v/>
      </c>
      <c r="U508" s="24" t="str">
        <f aca="false">IF(COUNTA($A508:$J508)=0,"",IF($L508=0,0,$T508/$L508))</f>
        <v/>
      </c>
      <c r="V508" s="24" t="str">
        <f aca="false">IF(COUNTA($A508:$J508)=0,"",IF($D508=0,0,$E508/$D508))</f>
        <v/>
      </c>
      <c r="W508" s="24" t="str">
        <f aca="false">IF(COUNTA($A508:$J508)=0,"",IF($F508=0,0,$G508/$F508))</f>
        <v/>
      </c>
      <c r="X508" s="24" t="str">
        <f aca="false">IF(COUNTA($A508:$J508)=0,"",IF($F508=0,0,$H508/$F508))</f>
        <v/>
      </c>
      <c r="Y508" s="25" t="str">
        <f aca="false">IF(COUNTA($A508:$J508)=0,"",IF($C508=0,0,$L508/$C508))</f>
        <v/>
      </c>
      <c r="Z508" s="23" t="str">
        <f aca="false">IF(COUNTA($A508:$J508)=0,"",IF($G508=0,0,$C508/$G508))</f>
        <v/>
      </c>
      <c r="AA508" s="23" t="str">
        <f aca="false">IF(COUNTA($A508:$J508)=0,"",IF($G508=0,0,$T508/$G508))</f>
        <v/>
      </c>
      <c r="AB508" s="9" t="str">
        <f aca="false">IF(COUNTA($A508:$J508)=0,"",IF($B508="","Pick a product",IF($E508&gt;$D508,"Confirmed &gt; received",IF($F508&gt;$E508,"Dispatched &gt; confirmed",IF($G508+$H508&gt;$F508,"Delivered + returned &gt; dispatched","OK")))))</f>
        <v/>
      </c>
    </row>
    <row r="509" customFormat="false" ht="15" hidden="false" customHeight="false" outlineLevel="0" collapsed="false">
      <c r="A509" s="20"/>
      <c r="B509" s="14"/>
      <c r="C509" s="15"/>
      <c r="D509" s="21"/>
      <c r="E509" s="21"/>
      <c r="F509" s="21"/>
      <c r="G509" s="21"/>
      <c r="H509" s="21"/>
      <c r="I509" s="15"/>
      <c r="J509" s="15"/>
      <c r="K509" s="22" t="str">
        <f aca="false">IF(COUNTA($A509:$J509)=0,"",IF($I509&lt;&gt;"",$I509,IFERROR(INDEX(Settings!$B$14:$B$28,MATCH($B509,Settings!$A$14:$A$28,0)),0)))</f>
        <v/>
      </c>
      <c r="L509" s="23" t="str">
        <f aca="false">IF(COUNTA($A509:$J509)=0,"",$G509*($K509+IFERROR(INDEX(Settings!$C$14:$C$28,MATCH($B509,Settings!$A$14:$A$28,0)),0)))</f>
        <v/>
      </c>
      <c r="M509" s="23" t="str">
        <f aca="false">IF(COUNTA($A509:$J509)=0,"",($G509+$H509*Settings!$B$10)*IFERROR(INDEX(Settings!$D$14:$D$28,MATCH($B509,Settings!$A$14:$A$28,0)),0))</f>
        <v/>
      </c>
      <c r="N509" s="23" t="str">
        <f aca="false">IF(COUNTA($A509:$J509)=0,"",$F509*IFERROR(INDEX(Settings!$E$14:$E$28,MATCH($B509,Settings!$A$14:$A$28,0)),0))</f>
        <v/>
      </c>
      <c r="O509" s="23" t="str">
        <f aca="false">IF(COUNTA($A509:$J509)=0,"",$D509*Settings!$B$5)</f>
        <v/>
      </c>
      <c r="P509" s="23" t="str">
        <f aca="false">IF(COUNTA($A509:$J509)=0,"",$G509*Settings!$B$6+$H509*Settings!$B$7)</f>
        <v/>
      </c>
      <c r="Q509" s="23" t="str">
        <f aca="false">IF(COUNTA($A509:$J509)=0,"",$L509*Settings!$B$8)</f>
        <v/>
      </c>
      <c r="R509" s="23" t="str">
        <f aca="false">IF(COUNTA($A509:$J509)=0,"",($P509+$Q509)*Settings!$B$9)</f>
        <v/>
      </c>
      <c r="S509" s="23" t="str">
        <f aca="false">IF(COUNTA($A509:$J509)=0,"",$C509+$J509+SUM($M509:$R509))</f>
        <v/>
      </c>
      <c r="T509" s="23" t="str">
        <f aca="false">IF(COUNTA($A509:$J509)=0,"",$L509-$S509)</f>
        <v/>
      </c>
      <c r="U509" s="24" t="str">
        <f aca="false">IF(COUNTA($A509:$J509)=0,"",IF($L509=0,0,$T509/$L509))</f>
        <v/>
      </c>
      <c r="V509" s="24" t="str">
        <f aca="false">IF(COUNTA($A509:$J509)=0,"",IF($D509=0,0,$E509/$D509))</f>
        <v/>
      </c>
      <c r="W509" s="24" t="str">
        <f aca="false">IF(COUNTA($A509:$J509)=0,"",IF($F509=0,0,$G509/$F509))</f>
        <v/>
      </c>
      <c r="X509" s="24" t="str">
        <f aca="false">IF(COUNTA($A509:$J509)=0,"",IF($F509=0,0,$H509/$F509))</f>
        <v/>
      </c>
      <c r="Y509" s="25" t="str">
        <f aca="false">IF(COUNTA($A509:$J509)=0,"",IF($C509=0,0,$L509/$C509))</f>
        <v/>
      </c>
      <c r="Z509" s="23" t="str">
        <f aca="false">IF(COUNTA($A509:$J509)=0,"",IF($G509=0,0,$C509/$G509))</f>
        <v/>
      </c>
      <c r="AA509" s="23" t="str">
        <f aca="false">IF(COUNTA($A509:$J509)=0,"",IF($G509=0,0,$T509/$G509))</f>
        <v/>
      </c>
      <c r="AB509" s="9" t="str">
        <f aca="false">IF(COUNTA($A509:$J509)=0,"",IF($B509="","Pick a product",IF($E509&gt;$D509,"Confirmed &gt; received",IF($F509&gt;$E509,"Dispatched &gt; confirmed",IF($G509+$H509&gt;$F509,"Delivered + returned &gt; dispatched","OK")))))</f>
        <v/>
      </c>
    </row>
    <row r="510" customFormat="false" ht="15" hidden="false" customHeight="false" outlineLevel="0" collapsed="false">
      <c r="A510" s="20"/>
      <c r="B510" s="14"/>
      <c r="C510" s="15"/>
      <c r="D510" s="21"/>
      <c r="E510" s="21"/>
      <c r="F510" s="21"/>
      <c r="G510" s="21"/>
      <c r="H510" s="21"/>
      <c r="I510" s="15"/>
      <c r="J510" s="15"/>
      <c r="K510" s="22" t="str">
        <f aca="false">IF(COUNTA($A510:$J510)=0,"",IF($I510&lt;&gt;"",$I510,IFERROR(INDEX(Settings!$B$14:$B$28,MATCH($B510,Settings!$A$14:$A$28,0)),0)))</f>
        <v/>
      </c>
      <c r="L510" s="23" t="str">
        <f aca="false">IF(COUNTA($A510:$J510)=0,"",$G510*($K510+IFERROR(INDEX(Settings!$C$14:$C$28,MATCH($B510,Settings!$A$14:$A$28,0)),0)))</f>
        <v/>
      </c>
      <c r="M510" s="23" t="str">
        <f aca="false">IF(COUNTA($A510:$J510)=0,"",($G510+$H510*Settings!$B$10)*IFERROR(INDEX(Settings!$D$14:$D$28,MATCH($B510,Settings!$A$14:$A$28,0)),0))</f>
        <v/>
      </c>
      <c r="N510" s="23" t="str">
        <f aca="false">IF(COUNTA($A510:$J510)=0,"",$F510*IFERROR(INDEX(Settings!$E$14:$E$28,MATCH($B510,Settings!$A$14:$A$28,0)),0))</f>
        <v/>
      </c>
      <c r="O510" s="23" t="str">
        <f aca="false">IF(COUNTA($A510:$J510)=0,"",$D510*Settings!$B$5)</f>
        <v/>
      </c>
      <c r="P510" s="23" t="str">
        <f aca="false">IF(COUNTA($A510:$J510)=0,"",$G510*Settings!$B$6+$H510*Settings!$B$7)</f>
        <v/>
      </c>
      <c r="Q510" s="23" t="str">
        <f aca="false">IF(COUNTA($A510:$J510)=0,"",$L510*Settings!$B$8)</f>
        <v/>
      </c>
      <c r="R510" s="23" t="str">
        <f aca="false">IF(COUNTA($A510:$J510)=0,"",($P510+$Q510)*Settings!$B$9)</f>
        <v/>
      </c>
      <c r="S510" s="23" t="str">
        <f aca="false">IF(COUNTA($A510:$J510)=0,"",$C510+$J510+SUM($M510:$R510))</f>
        <v/>
      </c>
      <c r="T510" s="23" t="str">
        <f aca="false">IF(COUNTA($A510:$J510)=0,"",$L510-$S510)</f>
        <v/>
      </c>
      <c r="U510" s="24" t="str">
        <f aca="false">IF(COUNTA($A510:$J510)=0,"",IF($L510=0,0,$T510/$L510))</f>
        <v/>
      </c>
      <c r="V510" s="24" t="str">
        <f aca="false">IF(COUNTA($A510:$J510)=0,"",IF($D510=0,0,$E510/$D510))</f>
        <v/>
      </c>
      <c r="W510" s="24" t="str">
        <f aca="false">IF(COUNTA($A510:$J510)=0,"",IF($F510=0,0,$G510/$F510))</f>
        <v/>
      </c>
      <c r="X510" s="24" t="str">
        <f aca="false">IF(COUNTA($A510:$J510)=0,"",IF($F510=0,0,$H510/$F510))</f>
        <v/>
      </c>
      <c r="Y510" s="25" t="str">
        <f aca="false">IF(COUNTA($A510:$J510)=0,"",IF($C510=0,0,$L510/$C510))</f>
        <v/>
      </c>
      <c r="Z510" s="23" t="str">
        <f aca="false">IF(COUNTA($A510:$J510)=0,"",IF($G510=0,0,$C510/$G510))</f>
        <v/>
      </c>
      <c r="AA510" s="23" t="str">
        <f aca="false">IF(COUNTA($A510:$J510)=0,"",IF($G510=0,0,$T510/$G510))</f>
        <v/>
      </c>
      <c r="AB510" s="9" t="str">
        <f aca="false">IF(COUNTA($A510:$J510)=0,"",IF($B510="","Pick a product",IF($E510&gt;$D510,"Confirmed &gt; received",IF($F510&gt;$E510,"Dispatched &gt; confirmed",IF($G510+$H510&gt;$F510,"Delivered + returned &gt; dispatched","OK")))))</f>
        <v/>
      </c>
    </row>
    <row r="511" customFormat="false" ht="15" hidden="false" customHeight="false" outlineLevel="0" collapsed="false">
      <c r="A511" s="20"/>
      <c r="B511" s="14"/>
      <c r="C511" s="15"/>
      <c r="D511" s="21"/>
      <c r="E511" s="21"/>
      <c r="F511" s="21"/>
      <c r="G511" s="21"/>
      <c r="H511" s="21"/>
      <c r="I511" s="15"/>
      <c r="J511" s="15"/>
      <c r="K511" s="22" t="str">
        <f aca="false">IF(COUNTA($A511:$J511)=0,"",IF($I511&lt;&gt;"",$I511,IFERROR(INDEX(Settings!$B$14:$B$28,MATCH($B511,Settings!$A$14:$A$28,0)),0)))</f>
        <v/>
      </c>
      <c r="L511" s="23" t="str">
        <f aca="false">IF(COUNTA($A511:$J511)=0,"",$G511*($K511+IFERROR(INDEX(Settings!$C$14:$C$28,MATCH($B511,Settings!$A$14:$A$28,0)),0)))</f>
        <v/>
      </c>
      <c r="M511" s="23" t="str">
        <f aca="false">IF(COUNTA($A511:$J511)=0,"",($G511+$H511*Settings!$B$10)*IFERROR(INDEX(Settings!$D$14:$D$28,MATCH($B511,Settings!$A$14:$A$28,0)),0))</f>
        <v/>
      </c>
      <c r="N511" s="23" t="str">
        <f aca="false">IF(COUNTA($A511:$J511)=0,"",$F511*IFERROR(INDEX(Settings!$E$14:$E$28,MATCH($B511,Settings!$A$14:$A$28,0)),0))</f>
        <v/>
      </c>
      <c r="O511" s="23" t="str">
        <f aca="false">IF(COUNTA($A511:$J511)=0,"",$D511*Settings!$B$5)</f>
        <v/>
      </c>
      <c r="P511" s="23" t="str">
        <f aca="false">IF(COUNTA($A511:$J511)=0,"",$G511*Settings!$B$6+$H511*Settings!$B$7)</f>
        <v/>
      </c>
      <c r="Q511" s="23" t="str">
        <f aca="false">IF(COUNTA($A511:$J511)=0,"",$L511*Settings!$B$8)</f>
        <v/>
      </c>
      <c r="R511" s="23" t="str">
        <f aca="false">IF(COUNTA($A511:$J511)=0,"",($P511+$Q511)*Settings!$B$9)</f>
        <v/>
      </c>
      <c r="S511" s="23" t="str">
        <f aca="false">IF(COUNTA($A511:$J511)=0,"",$C511+$J511+SUM($M511:$R511))</f>
        <v/>
      </c>
      <c r="T511" s="23" t="str">
        <f aca="false">IF(COUNTA($A511:$J511)=0,"",$L511-$S511)</f>
        <v/>
      </c>
      <c r="U511" s="24" t="str">
        <f aca="false">IF(COUNTA($A511:$J511)=0,"",IF($L511=0,0,$T511/$L511))</f>
        <v/>
      </c>
      <c r="V511" s="24" t="str">
        <f aca="false">IF(COUNTA($A511:$J511)=0,"",IF($D511=0,0,$E511/$D511))</f>
        <v/>
      </c>
      <c r="W511" s="24" t="str">
        <f aca="false">IF(COUNTA($A511:$J511)=0,"",IF($F511=0,0,$G511/$F511))</f>
        <v/>
      </c>
      <c r="X511" s="24" t="str">
        <f aca="false">IF(COUNTA($A511:$J511)=0,"",IF($F511=0,0,$H511/$F511))</f>
        <v/>
      </c>
      <c r="Y511" s="25" t="str">
        <f aca="false">IF(COUNTA($A511:$J511)=0,"",IF($C511=0,0,$L511/$C511))</f>
        <v/>
      </c>
      <c r="Z511" s="23" t="str">
        <f aca="false">IF(COUNTA($A511:$J511)=0,"",IF($G511=0,0,$C511/$G511))</f>
        <v/>
      </c>
      <c r="AA511" s="23" t="str">
        <f aca="false">IF(COUNTA($A511:$J511)=0,"",IF($G511=0,0,$T511/$G511))</f>
        <v/>
      </c>
      <c r="AB511" s="9" t="str">
        <f aca="false">IF(COUNTA($A511:$J511)=0,"",IF($B511="","Pick a product",IF($E511&gt;$D511,"Confirmed &gt; received",IF($F511&gt;$E511,"Dispatched &gt; confirmed",IF($G511+$H511&gt;$F511,"Delivered + returned &gt; dispatched","OK")))))</f>
        <v/>
      </c>
    </row>
    <row r="512" customFormat="false" ht="15" hidden="false" customHeight="false" outlineLevel="0" collapsed="false">
      <c r="A512" s="20"/>
      <c r="B512" s="14"/>
      <c r="C512" s="15"/>
      <c r="D512" s="21"/>
      <c r="E512" s="21"/>
      <c r="F512" s="21"/>
      <c r="G512" s="21"/>
      <c r="H512" s="21"/>
      <c r="I512" s="15"/>
      <c r="J512" s="15"/>
      <c r="K512" s="22" t="str">
        <f aca="false">IF(COUNTA($A512:$J512)=0,"",IF($I512&lt;&gt;"",$I512,IFERROR(INDEX(Settings!$B$14:$B$28,MATCH($B512,Settings!$A$14:$A$28,0)),0)))</f>
        <v/>
      </c>
      <c r="L512" s="23" t="str">
        <f aca="false">IF(COUNTA($A512:$J512)=0,"",$G512*($K512+IFERROR(INDEX(Settings!$C$14:$C$28,MATCH($B512,Settings!$A$14:$A$28,0)),0)))</f>
        <v/>
      </c>
      <c r="M512" s="23" t="str">
        <f aca="false">IF(COUNTA($A512:$J512)=0,"",($G512+$H512*Settings!$B$10)*IFERROR(INDEX(Settings!$D$14:$D$28,MATCH($B512,Settings!$A$14:$A$28,0)),0))</f>
        <v/>
      </c>
      <c r="N512" s="23" t="str">
        <f aca="false">IF(COUNTA($A512:$J512)=0,"",$F512*IFERROR(INDEX(Settings!$E$14:$E$28,MATCH($B512,Settings!$A$14:$A$28,0)),0))</f>
        <v/>
      </c>
      <c r="O512" s="23" t="str">
        <f aca="false">IF(COUNTA($A512:$J512)=0,"",$D512*Settings!$B$5)</f>
        <v/>
      </c>
      <c r="P512" s="23" t="str">
        <f aca="false">IF(COUNTA($A512:$J512)=0,"",$G512*Settings!$B$6+$H512*Settings!$B$7)</f>
        <v/>
      </c>
      <c r="Q512" s="23" t="str">
        <f aca="false">IF(COUNTA($A512:$J512)=0,"",$L512*Settings!$B$8)</f>
        <v/>
      </c>
      <c r="R512" s="23" t="str">
        <f aca="false">IF(COUNTA($A512:$J512)=0,"",($P512+$Q512)*Settings!$B$9)</f>
        <v/>
      </c>
      <c r="S512" s="23" t="str">
        <f aca="false">IF(COUNTA($A512:$J512)=0,"",$C512+$J512+SUM($M512:$R512))</f>
        <v/>
      </c>
      <c r="T512" s="23" t="str">
        <f aca="false">IF(COUNTA($A512:$J512)=0,"",$L512-$S512)</f>
        <v/>
      </c>
      <c r="U512" s="24" t="str">
        <f aca="false">IF(COUNTA($A512:$J512)=0,"",IF($L512=0,0,$T512/$L512))</f>
        <v/>
      </c>
      <c r="V512" s="24" t="str">
        <f aca="false">IF(COUNTA($A512:$J512)=0,"",IF($D512=0,0,$E512/$D512))</f>
        <v/>
      </c>
      <c r="W512" s="24" t="str">
        <f aca="false">IF(COUNTA($A512:$J512)=0,"",IF($F512=0,0,$G512/$F512))</f>
        <v/>
      </c>
      <c r="X512" s="24" t="str">
        <f aca="false">IF(COUNTA($A512:$J512)=0,"",IF($F512=0,0,$H512/$F512))</f>
        <v/>
      </c>
      <c r="Y512" s="25" t="str">
        <f aca="false">IF(COUNTA($A512:$J512)=0,"",IF($C512=0,0,$L512/$C512))</f>
        <v/>
      </c>
      <c r="Z512" s="23" t="str">
        <f aca="false">IF(COUNTA($A512:$J512)=0,"",IF($G512=0,0,$C512/$G512))</f>
        <v/>
      </c>
      <c r="AA512" s="23" t="str">
        <f aca="false">IF(COUNTA($A512:$J512)=0,"",IF($G512=0,0,$T512/$G512))</f>
        <v/>
      </c>
      <c r="AB512" s="9" t="str">
        <f aca="false">IF(COUNTA($A512:$J512)=0,"",IF($B512="","Pick a product",IF($E512&gt;$D512,"Confirmed &gt; received",IF($F512&gt;$E512,"Dispatched &gt; confirmed",IF($G512+$H512&gt;$F512,"Delivered + returned &gt; dispatched","OK")))))</f>
        <v/>
      </c>
    </row>
    <row r="513" customFormat="false" ht="15" hidden="false" customHeight="false" outlineLevel="0" collapsed="false">
      <c r="A513" s="20"/>
      <c r="B513" s="14"/>
      <c r="C513" s="15"/>
      <c r="D513" s="21"/>
      <c r="E513" s="21"/>
      <c r="F513" s="21"/>
      <c r="G513" s="21"/>
      <c r="H513" s="21"/>
      <c r="I513" s="15"/>
      <c r="J513" s="15"/>
      <c r="K513" s="22" t="str">
        <f aca="false">IF(COUNTA($A513:$J513)=0,"",IF($I513&lt;&gt;"",$I513,IFERROR(INDEX(Settings!$B$14:$B$28,MATCH($B513,Settings!$A$14:$A$28,0)),0)))</f>
        <v/>
      </c>
      <c r="L513" s="23" t="str">
        <f aca="false">IF(COUNTA($A513:$J513)=0,"",$G513*($K513+IFERROR(INDEX(Settings!$C$14:$C$28,MATCH($B513,Settings!$A$14:$A$28,0)),0)))</f>
        <v/>
      </c>
      <c r="M513" s="23" t="str">
        <f aca="false">IF(COUNTA($A513:$J513)=0,"",($G513+$H513*Settings!$B$10)*IFERROR(INDEX(Settings!$D$14:$D$28,MATCH($B513,Settings!$A$14:$A$28,0)),0))</f>
        <v/>
      </c>
      <c r="N513" s="23" t="str">
        <f aca="false">IF(COUNTA($A513:$J513)=0,"",$F513*IFERROR(INDEX(Settings!$E$14:$E$28,MATCH($B513,Settings!$A$14:$A$28,0)),0))</f>
        <v/>
      </c>
      <c r="O513" s="23" t="str">
        <f aca="false">IF(COUNTA($A513:$J513)=0,"",$D513*Settings!$B$5)</f>
        <v/>
      </c>
      <c r="P513" s="23" t="str">
        <f aca="false">IF(COUNTA($A513:$J513)=0,"",$G513*Settings!$B$6+$H513*Settings!$B$7)</f>
        <v/>
      </c>
      <c r="Q513" s="23" t="str">
        <f aca="false">IF(COUNTA($A513:$J513)=0,"",$L513*Settings!$B$8)</f>
        <v/>
      </c>
      <c r="R513" s="23" t="str">
        <f aca="false">IF(COUNTA($A513:$J513)=0,"",($P513+$Q513)*Settings!$B$9)</f>
        <v/>
      </c>
      <c r="S513" s="23" t="str">
        <f aca="false">IF(COUNTA($A513:$J513)=0,"",$C513+$J513+SUM($M513:$R513))</f>
        <v/>
      </c>
      <c r="T513" s="23" t="str">
        <f aca="false">IF(COUNTA($A513:$J513)=0,"",$L513-$S513)</f>
        <v/>
      </c>
      <c r="U513" s="24" t="str">
        <f aca="false">IF(COUNTA($A513:$J513)=0,"",IF($L513=0,0,$T513/$L513))</f>
        <v/>
      </c>
      <c r="V513" s="24" t="str">
        <f aca="false">IF(COUNTA($A513:$J513)=0,"",IF($D513=0,0,$E513/$D513))</f>
        <v/>
      </c>
      <c r="W513" s="24" t="str">
        <f aca="false">IF(COUNTA($A513:$J513)=0,"",IF($F513=0,0,$G513/$F513))</f>
        <v/>
      </c>
      <c r="X513" s="24" t="str">
        <f aca="false">IF(COUNTA($A513:$J513)=0,"",IF($F513=0,0,$H513/$F513))</f>
        <v/>
      </c>
      <c r="Y513" s="25" t="str">
        <f aca="false">IF(COUNTA($A513:$J513)=0,"",IF($C513=0,0,$L513/$C513))</f>
        <v/>
      </c>
      <c r="Z513" s="23" t="str">
        <f aca="false">IF(COUNTA($A513:$J513)=0,"",IF($G513=0,0,$C513/$G513))</f>
        <v/>
      </c>
      <c r="AA513" s="23" t="str">
        <f aca="false">IF(COUNTA($A513:$J513)=0,"",IF($G513=0,0,$T513/$G513))</f>
        <v/>
      </c>
      <c r="AB513" s="9" t="str">
        <f aca="false">IF(COUNTA($A513:$J513)=0,"",IF($B513="","Pick a product",IF($E513&gt;$D513,"Confirmed &gt; received",IF($F513&gt;$E513,"Dispatched &gt; confirmed",IF($G513+$H513&gt;$F513,"Delivered + returned &gt; dispatched","OK")))))</f>
        <v/>
      </c>
    </row>
    <row r="514" customFormat="false" ht="15" hidden="false" customHeight="false" outlineLevel="0" collapsed="false">
      <c r="A514" s="20"/>
      <c r="B514" s="14"/>
      <c r="C514" s="15"/>
      <c r="D514" s="21"/>
      <c r="E514" s="21"/>
      <c r="F514" s="21"/>
      <c r="G514" s="21"/>
      <c r="H514" s="21"/>
      <c r="I514" s="15"/>
      <c r="J514" s="15"/>
      <c r="K514" s="22" t="str">
        <f aca="false">IF(COUNTA($A514:$J514)=0,"",IF($I514&lt;&gt;"",$I514,IFERROR(INDEX(Settings!$B$14:$B$28,MATCH($B514,Settings!$A$14:$A$28,0)),0)))</f>
        <v/>
      </c>
      <c r="L514" s="23" t="str">
        <f aca="false">IF(COUNTA($A514:$J514)=0,"",$G514*($K514+IFERROR(INDEX(Settings!$C$14:$C$28,MATCH($B514,Settings!$A$14:$A$28,0)),0)))</f>
        <v/>
      </c>
      <c r="M514" s="23" t="str">
        <f aca="false">IF(COUNTA($A514:$J514)=0,"",($G514+$H514*Settings!$B$10)*IFERROR(INDEX(Settings!$D$14:$D$28,MATCH($B514,Settings!$A$14:$A$28,0)),0))</f>
        <v/>
      </c>
      <c r="N514" s="23" t="str">
        <f aca="false">IF(COUNTA($A514:$J514)=0,"",$F514*IFERROR(INDEX(Settings!$E$14:$E$28,MATCH($B514,Settings!$A$14:$A$28,0)),0))</f>
        <v/>
      </c>
      <c r="O514" s="23" t="str">
        <f aca="false">IF(COUNTA($A514:$J514)=0,"",$D514*Settings!$B$5)</f>
        <v/>
      </c>
      <c r="P514" s="23" t="str">
        <f aca="false">IF(COUNTA($A514:$J514)=0,"",$G514*Settings!$B$6+$H514*Settings!$B$7)</f>
        <v/>
      </c>
      <c r="Q514" s="23" t="str">
        <f aca="false">IF(COUNTA($A514:$J514)=0,"",$L514*Settings!$B$8)</f>
        <v/>
      </c>
      <c r="R514" s="23" t="str">
        <f aca="false">IF(COUNTA($A514:$J514)=0,"",($P514+$Q514)*Settings!$B$9)</f>
        <v/>
      </c>
      <c r="S514" s="23" t="str">
        <f aca="false">IF(COUNTA($A514:$J514)=0,"",$C514+$J514+SUM($M514:$R514))</f>
        <v/>
      </c>
      <c r="T514" s="23" t="str">
        <f aca="false">IF(COUNTA($A514:$J514)=0,"",$L514-$S514)</f>
        <v/>
      </c>
      <c r="U514" s="24" t="str">
        <f aca="false">IF(COUNTA($A514:$J514)=0,"",IF($L514=0,0,$T514/$L514))</f>
        <v/>
      </c>
      <c r="V514" s="24" t="str">
        <f aca="false">IF(COUNTA($A514:$J514)=0,"",IF($D514=0,0,$E514/$D514))</f>
        <v/>
      </c>
      <c r="W514" s="24" t="str">
        <f aca="false">IF(COUNTA($A514:$J514)=0,"",IF($F514=0,0,$G514/$F514))</f>
        <v/>
      </c>
      <c r="X514" s="24" t="str">
        <f aca="false">IF(COUNTA($A514:$J514)=0,"",IF($F514=0,0,$H514/$F514))</f>
        <v/>
      </c>
      <c r="Y514" s="25" t="str">
        <f aca="false">IF(COUNTA($A514:$J514)=0,"",IF($C514=0,0,$L514/$C514))</f>
        <v/>
      </c>
      <c r="Z514" s="23" t="str">
        <f aca="false">IF(COUNTA($A514:$J514)=0,"",IF($G514=0,0,$C514/$G514))</f>
        <v/>
      </c>
      <c r="AA514" s="23" t="str">
        <f aca="false">IF(COUNTA($A514:$J514)=0,"",IF($G514=0,0,$T514/$G514))</f>
        <v/>
      </c>
      <c r="AB514" s="9" t="str">
        <f aca="false">IF(COUNTA($A514:$J514)=0,"",IF($B514="","Pick a product",IF($E514&gt;$D514,"Confirmed &gt; received",IF($F514&gt;$E514,"Dispatched &gt; confirmed",IF($G514+$H514&gt;$F514,"Delivered + returned &gt; dispatched","OK")))))</f>
        <v/>
      </c>
    </row>
    <row r="515" customFormat="false" ht="15" hidden="false" customHeight="false" outlineLevel="0" collapsed="false">
      <c r="A515" s="20"/>
      <c r="B515" s="14"/>
      <c r="C515" s="15"/>
      <c r="D515" s="21"/>
      <c r="E515" s="21"/>
      <c r="F515" s="21"/>
      <c r="G515" s="21"/>
      <c r="H515" s="21"/>
      <c r="I515" s="15"/>
      <c r="J515" s="15"/>
      <c r="K515" s="22" t="str">
        <f aca="false">IF(COUNTA($A515:$J515)=0,"",IF($I515&lt;&gt;"",$I515,IFERROR(INDEX(Settings!$B$14:$B$28,MATCH($B515,Settings!$A$14:$A$28,0)),0)))</f>
        <v/>
      </c>
      <c r="L515" s="23" t="str">
        <f aca="false">IF(COUNTA($A515:$J515)=0,"",$G515*($K515+IFERROR(INDEX(Settings!$C$14:$C$28,MATCH($B515,Settings!$A$14:$A$28,0)),0)))</f>
        <v/>
      </c>
      <c r="M515" s="23" t="str">
        <f aca="false">IF(COUNTA($A515:$J515)=0,"",($G515+$H515*Settings!$B$10)*IFERROR(INDEX(Settings!$D$14:$D$28,MATCH($B515,Settings!$A$14:$A$28,0)),0))</f>
        <v/>
      </c>
      <c r="N515" s="23" t="str">
        <f aca="false">IF(COUNTA($A515:$J515)=0,"",$F515*IFERROR(INDEX(Settings!$E$14:$E$28,MATCH($B515,Settings!$A$14:$A$28,0)),0))</f>
        <v/>
      </c>
      <c r="O515" s="23" t="str">
        <f aca="false">IF(COUNTA($A515:$J515)=0,"",$D515*Settings!$B$5)</f>
        <v/>
      </c>
      <c r="P515" s="23" t="str">
        <f aca="false">IF(COUNTA($A515:$J515)=0,"",$G515*Settings!$B$6+$H515*Settings!$B$7)</f>
        <v/>
      </c>
      <c r="Q515" s="23" t="str">
        <f aca="false">IF(COUNTA($A515:$J515)=0,"",$L515*Settings!$B$8)</f>
        <v/>
      </c>
      <c r="R515" s="23" t="str">
        <f aca="false">IF(COUNTA($A515:$J515)=0,"",($P515+$Q515)*Settings!$B$9)</f>
        <v/>
      </c>
      <c r="S515" s="23" t="str">
        <f aca="false">IF(COUNTA($A515:$J515)=0,"",$C515+$J515+SUM($M515:$R515))</f>
        <v/>
      </c>
      <c r="T515" s="23" t="str">
        <f aca="false">IF(COUNTA($A515:$J515)=0,"",$L515-$S515)</f>
        <v/>
      </c>
      <c r="U515" s="24" t="str">
        <f aca="false">IF(COUNTA($A515:$J515)=0,"",IF($L515=0,0,$T515/$L515))</f>
        <v/>
      </c>
      <c r="V515" s="24" t="str">
        <f aca="false">IF(COUNTA($A515:$J515)=0,"",IF($D515=0,0,$E515/$D515))</f>
        <v/>
      </c>
      <c r="W515" s="24" t="str">
        <f aca="false">IF(COUNTA($A515:$J515)=0,"",IF($F515=0,0,$G515/$F515))</f>
        <v/>
      </c>
      <c r="X515" s="24" t="str">
        <f aca="false">IF(COUNTA($A515:$J515)=0,"",IF($F515=0,0,$H515/$F515))</f>
        <v/>
      </c>
      <c r="Y515" s="25" t="str">
        <f aca="false">IF(COUNTA($A515:$J515)=0,"",IF($C515=0,0,$L515/$C515))</f>
        <v/>
      </c>
      <c r="Z515" s="23" t="str">
        <f aca="false">IF(COUNTA($A515:$J515)=0,"",IF($G515=0,0,$C515/$G515))</f>
        <v/>
      </c>
      <c r="AA515" s="23" t="str">
        <f aca="false">IF(COUNTA($A515:$J515)=0,"",IF($G515=0,0,$T515/$G515))</f>
        <v/>
      </c>
      <c r="AB515" s="9" t="str">
        <f aca="false">IF(COUNTA($A515:$J515)=0,"",IF($B515="","Pick a product",IF($E515&gt;$D515,"Confirmed &gt; received",IF($F515&gt;$E515,"Dispatched &gt; confirmed",IF($G515+$H515&gt;$F515,"Delivered + returned &gt; dispatched","OK")))))</f>
        <v/>
      </c>
    </row>
    <row r="516" customFormat="false" ht="15" hidden="false" customHeight="false" outlineLevel="0" collapsed="false">
      <c r="A516" s="20"/>
      <c r="B516" s="14"/>
      <c r="C516" s="15"/>
      <c r="D516" s="21"/>
      <c r="E516" s="21"/>
      <c r="F516" s="21"/>
      <c r="G516" s="21"/>
      <c r="H516" s="21"/>
      <c r="I516" s="15"/>
      <c r="J516" s="15"/>
      <c r="K516" s="22" t="str">
        <f aca="false">IF(COUNTA($A516:$J516)=0,"",IF($I516&lt;&gt;"",$I516,IFERROR(INDEX(Settings!$B$14:$B$28,MATCH($B516,Settings!$A$14:$A$28,0)),0)))</f>
        <v/>
      </c>
      <c r="L516" s="23" t="str">
        <f aca="false">IF(COUNTA($A516:$J516)=0,"",$G516*($K516+IFERROR(INDEX(Settings!$C$14:$C$28,MATCH($B516,Settings!$A$14:$A$28,0)),0)))</f>
        <v/>
      </c>
      <c r="M516" s="23" t="str">
        <f aca="false">IF(COUNTA($A516:$J516)=0,"",($G516+$H516*Settings!$B$10)*IFERROR(INDEX(Settings!$D$14:$D$28,MATCH($B516,Settings!$A$14:$A$28,0)),0))</f>
        <v/>
      </c>
      <c r="N516" s="23" t="str">
        <f aca="false">IF(COUNTA($A516:$J516)=0,"",$F516*IFERROR(INDEX(Settings!$E$14:$E$28,MATCH($B516,Settings!$A$14:$A$28,0)),0))</f>
        <v/>
      </c>
      <c r="O516" s="23" t="str">
        <f aca="false">IF(COUNTA($A516:$J516)=0,"",$D516*Settings!$B$5)</f>
        <v/>
      </c>
      <c r="P516" s="23" t="str">
        <f aca="false">IF(COUNTA($A516:$J516)=0,"",$G516*Settings!$B$6+$H516*Settings!$B$7)</f>
        <v/>
      </c>
      <c r="Q516" s="23" t="str">
        <f aca="false">IF(COUNTA($A516:$J516)=0,"",$L516*Settings!$B$8)</f>
        <v/>
      </c>
      <c r="R516" s="23" t="str">
        <f aca="false">IF(COUNTA($A516:$J516)=0,"",($P516+$Q516)*Settings!$B$9)</f>
        <v/>
      </c>
      <c r="S516" s="23" t="str">
        <f aca="false">IF(COUNTA($A516:$J516)=0,"",$C516+$J516+SUM($M516:$R516))</f>
        <v/>
      </c>
      <c r="T516" s="23" t="str">
        <f aca="false">IF(COUNTA($A516:$J516)=0,"",$L516-$S516)</f>
        <v/>
      </c>
      <c r="U516" s="24" t="str">
        <f aca="false">IF(COUNTA($A516:$J516)=0,"",IF($L516=0,0,$T516/$L516))</f>
        <v/>
      </c>
      <c r="V516" s="24" t="str">
        <f aca="false">IF(COUNTA($A516:$J516)=0,"",IF($D516=0,0,$E516/$D516))</f>
        <v/>
      </c>
      <c r="W516" s="24" t="str">
        <f aca="false">IF(COUNTA($A516:$J516)=0,"",IF($F516=0,0,$G516/$F516))</f>
        <v/>
      </c>
      <c r="X516" s="24" t="str">
        <f aca="false">IF(COUNTA($A516:$J516)=0,"",IF($F516=0,0,$H516/$F516))</f>
        <v/>
      </c>
      <c r="Y516" s="25" t="str">
        <f aca="false">IF(COUNTA($A516:$J516)=0,"",IF($C516=0,0,$L516/$C516))</f>
        <v/>
      </c>
      <c r="Z516" s="23" t="str">
        <f aca="false">IF(COUNTA($A516:$J516)=0,"",IF($G516=0,0,$C516/$G516))</f>
        <v/>
      </c>
      <c r="AA516" s="23" t="str">
        <f aca="false">IF(COUNTA($A516:$J516)=0,"",IF($G516=0,0,$T516/$G516))</f>
        <v/>
      </c>
      <c r="AB516" s="9" t="str">
        <f aca="false">IF(COUNTA($A516:$J516)=0,"",IF($B516="","Pick a product",IF($E516&gt;$D516,"Confirmed &gt; received",IF($F516&gt;$E516,"Dispatched &gt; confirmed",IF($G516+$H516&gt;$F516,"Delivered + returned &gt; dispatched","OK")))))</f>
        <v/>
      </c>
    </row>
    <row r="517" customFormat="false" ht="15" hidden="false" customHeight="false" outlineLevel="0" collapsed="false">
      <c r="A517" s="20"/>
      <c r="B517" s="14"/>
      <c r="C517" s="15"/>
      <c r="D517" s="21"/>
      <c r="E517" s="21"/>
      <c r="F517" s="21"/>
      <c r="G517" s="21"/>
      <c r="H517" s="21"/>
      <c r="I517" s="15"/>
      <c r="J517" s="15"/>
      <c r="K517" s="22" t="str">
        <f aca="false">IF(COUNTA($A517:$J517)=0,"",IF($I517&lt;&gt;"",$I517,IFERROR(INDEX(Settings!$B$14:$B$28,MATCH($B517,Settings!$A$14:$A$28,0)),0)))</f>
        <v/>
      </c>
      <c r="L517" s="23" t="str">
        <f aca="false">IF(COUNTA($A517:$J517)=0,"",$G517*($K517+IFERROR(INDEX(Settings!$C$14:$C$28,MATCH($B517,Settings!$A$14:$A$28,0)),0)))</f>
        <v/>
      </c>
      <c r="M517" s="23" t="str">
        <f aca="false">IF(COUNTA($A517:$J517)=0,"",($G517+$H517*Settings!$B$10)*IFERROR(INDEX(Settings!$D$14:$D$28,MATCH($B517,Settings!$A$14:$A$28,0)),0))</f>
        <v/>
      </c>
      <c r="N517" s="23" t="str">
        <f aca="false">IF(COUNTA($A517:$J517)=0,"",$F517*IFERROR(INDEX(Settings!$E$14:$E$28,MATCH($B517,Settings!$A$14:$A$28,0)),0))</f>
        <v/>
      </c>
      <c r="O517" s="23" t="str">
        <f aca="false">IF(COUNTA($A517:$J517)=0,"",$D517*Settings!$B$5)</f>
        <v/>
      </c>
      <c r="P517" s="23" t="str">
        <f aca="false">IF(COUNTA($A517:$J517)=0,"",$G517*Settings!$B$6+$H517*Settings!$B$7)</f>
        <v/>
      </c>
      <c r="Q517" s="23" t="str">
        <f aca="false">IF(COUNTA($A517:$J517)=0,"",$L517*Settings!$B$8)</f>
        <v/>
      </c>
      <c r="R517" s="23" t="str">
        <f aca="false">IF(COUNTA($A517:$J517)=0,"",($P517+$Q517)*Settings!$B$9)</f>
        <v/>
      </c>
      <c r="S517" s="23" t="str">
        <f aca="false">IF(COUNTA($A517:$J517)=0,"",$C517+$J517+SUM($M517:$R517))</f>
        <v/>
      </c>
      <c r="T517" s="23" t="str">
        <f aca="false">IF(COUNTA($A517:$J517)=0,"",$L517-$S517)</f>
        <v/>
      </c>
      <c r="U517" s="24" t="str">
        <f aca="false">IF(COUNTA($A517:$J517)=0,"",IF($L517=0,0,$T517/$L517))</f>
        <v/>
      </c>
      <c r="V517" s="24" t="str">
        <f aca="false">IF(COUNTA($A517:$J517)=0,"",IF($D517=0,0,$E517/$D517))</f>
        <v/>
      </c>
      <c r="W517" s="24" t="str">
        <f aca="false">IF(COUNTA($A517:$J517)=0,"",IF($F517=0,0,$G517/$F517))</f>
        <v/>
      </c>
      <c r="X517" s="24" t="str">
        <f aca="false">IF(COUNTA($A517:$J517)=0,"",IF($F517=0,0,$H517/$F517))</f>
        <v/>
      </c>
      <c r="Y517" s="25" t="str">
        <f aca="false">IF(COUNTA($A517:$J517)=0,"",IF($C517=0,0,$L517/$C517))</f>
        <v/>
      </c>
      <c r="Z517" s="23" t="str">
        <f aca="false">IF(COUNTA($A517:$J517)=0,"",IF($G517=0,0,$C517/$G517))</f>
        <v/>
      </c>
      <c r="AA517" s="23" t="str">
        <f aca="false">IF(COUNTA($A517:$J517)=0,"",IF($G517=0,0,$T517/$G517))</f>
        <v/>
      </c>
      <c r="AB517" s="9" t="str">
        <f aca="false">IF(COUNTA($A517:$J517)=0,"",IF($B517="","Pick a product",IF($E517&gt;$D517,"Confirmed &gt; received",IF($F517&gt;$E517,"Dispatched &gt; confirmed",IF($G517+$H517&gt;$F517,"Delivered + returned &gt; dispatched","OK")))))</f>
        <v/>
      </c>
    </row>
    <row r="518" customFormat="false" ht="15" hidden="false" customHeight="false" outlineLevel="0" collapsed="false">
      <c r="A518" s="20"/>
      <c r="B518" s="14"/>
      <c r="C518" s="15"/>
      <c r="D518" s="21"/>
      <c r="E518" s="21"/>
      <c r="F518" s="21"/>
      <c r="G518" s="21"/>
      <c r="H518" s="21"/>
      <c r="I518" s="15"/>
      <c r="J518" s="15"/>
      <c r="K518" s="22" t="str">
        <f aca="false">IF(COUNTA($A518:$J518)=0,"",IF($I518&lt;&gt;"",$I518,IFERROR(INDEX(Settings!$B$14:$B$28,MATCH($B518,Settings!$A$14:$A$28,0)),0)))</f>
        <v/>
      </c>
      <c r="L518" s="23" t="str">
        <f aca="false">IF(COUNTA($A518:$J518)=0,"",$G518*($K518+IFERROR(INDEX(Settings!$C$14:$C$28,MATCH($B518,Settings!$A$14:$A$28,0)),0)))</f>
        <v/>
      </c>
      <c r="M518" s="23" t="str">
        <f aca="false">IF(COUNTA($A518:$J518)=0,"",($G518+$H518*Settings!$B$10)*IFERROR(INDEX(Settings!$D$14:$D$28,MATCH($B518,Settings!$A$14:$A$28,0)),0))</f>
        <v/>
      </c>
      <c r="N518" s="23" t="str">
        <f aca="false">IF(COUNTA($A518:$J518)=0,"",$F518*IFERROR(INDEX(Settings!$E$14:$E$28,MATCH($B518,Settings!$A$14:$A$28,0)),0))</f>
        <v/>
      </c>
      <c r="O518" s="23" t="str">
        <f aca="false">IF(COUNTA($A518:$J518)=0,"",$D518*Settings!$B$5)</f>
        <v/>
      </c>
      <c r="P518" s="23" t="str">
        <f aca="false">IF(COUNTA($A518:$J518)=0,"",$G518*Settings!$B$6+$H518*Settings!$B$7)</f>
        <v/>
      </c>
      <c r="Q518" s="23" t="str">
        <f aca="false">IF(COUNTA($A518:$J518)=0,"",$L518*Settings!$B$8)</f>
        <v/>
      </c>
      <c r="R518" s="23" t="str">
        <f aca="false">IF(COUNTA($A518:$J518)=0,"",($P518+$Q518)*Settings!$B$9)</f>
        <v/>
      </c>
      <c r="S518" s="23" t="str">
        <f aca="false">IF(COUNTA($A518:$J518)=0,"",$C518+$J518+SUM($M518:$R518))</f>
        <v/>
      </c>
      <c r="T518" s="23" t="str">
        <f aca="false">IF(COUNTA($A518:$J518)=0,"",$L518-$S518)</f>
        <v/>
      </c>
      <c r="U518" s="24" t="str">
        <f aca="false">IF(COUNTA($A518:$J518)=0,"",IF($L518=0,0,$T518/$L518))</f>
        <v/>
      </c>
      <c r="V518" s="24" t="str">
        <f aca="false">IF(COUNTA($A518:$J518)=0,"",IF($D518=0,0,$E518/$D518))</f>
        <v/>
      </c>
      <c r="W518" s="24" t="str">
        <f aca="false">IF(COUNTA($A518:$J518)=0,"",IF($F518=0,0,$G518/$F518))</f>
        <v/>
      </c>
      <c r="X518" s="24" t="str">
        <f aca="false">IF(COUNTA($A518:$J518)=0,"",IF($F518=0,0,$H518/$F518))</f>
        <v/>
      </c>
      <c r="Y518" s="25" t="str">
        <f aca="false">IF(COUNTA($A518:$J518)=0,"",IF($C518=0,0,$L518/$C518))</f>
        <v/>
      </c>
      <c r="Z518" s="23" t="str">
        <f aca="false">IF(COUNTA($A518:$J518)=0,"",IF($G518=0,0,$C518/$G518))</f>
        <v/>
      </c>
      <c r="AA518" s="23" t="str">
        <f aca="false">IF(COUNTA($A518:$J518)=0,"",IF($G518=0,0,$T518/$G518))</f>
        <v/>
      </c>
      <c r="AB518" s="9" t="str">
        <f aca="false">IF(COUNTA($A518:$J518)=0,"",IF($B518="","Pick a product",IF($E518&gt;$D518,"Confirmed &gt; received",IF($F518&gt;$E518,"Dispatched &gt; confirmed",IF($G518+$H518&gt;$F518,"Delivered + returned &gt; dispatched","OK")))))</f>
        <v/>
      </c>
    </row>
    <row r="519" customFormat="false" ht="15" hidden="false" customHeight="false" outlineLevel="0" collapsed="false">
      <c r="A519" s="20"/>
      <c r="B519" s="14"/>
      <c r="C519" s="15"/>
      <c r="D519" s="21"/>
      <c r="E519" s="21"/>
      <c r="F519" s="21"/>
      <c r="G519" s="21"/>
      <c r="H519" s="21"/>
      <c r="I519" s="15"/>
      <c r="J519" s="15"/>
      <c r="K519" s="22" t="str">
        <f aca="false">IF(COUNTA($A519:$J519)=0,"",IF($I519&lt;&gt;"",$I519,IFERROR(INDEX(Settings!$B$14:$B$28,MATCH($B519,Settings!$A$14:$A$28,0)),0)))</f>
        <v/>
      </c>
      <c r="L519" s="23" t="str">
        <f aca="false">IF(COUNTA($A519:$J519)=0,"",$G519*($K519+IFERROR(INDEX(Settings!$C$14:$C$28,MATCH($B519,Settings!$A$14:$A$28,0)),0)))</f>
        <v/>
      </c>
      <c r="M519" s="23" t="str">
        <f aca="false">IF(COUNTA($A519:$J519)=0,"",($G519+$H519*Settings!$B$10)*IFERROR(INDEX(Settings!$D$14:$D$28,MATCH($B519,Settings!$A$14:$A$28,0)),0))</f>
        <v/>
      </c>
      <c r="N519" s="23" t="str">
        <f aca="false">IF(COUNTA($A519:$J519)=0,"",$F519*IFERROR(INDEX(Settings!$E$14:$E$28,MATCH($B519,Settings!$A$14:$A$28,0)),0))</f>
        <v/>
      </c>
      <c r="O519" s="23" t="str">
        <f aca="false">IF(COUNTA($A519:$J519)=0,"",$D519*Settings!$B$5)</f>
        <v/>
      </c>
      <c r="P519" s="23" t="str">
        <f aca="false">IF(COUNTA($A519:$J519)=0,"",$G519*Settings!$B$6+$H519*Settings!$B$7)</f>
        <v/>
      </c>
      <c r="Q519" s="23" t="str">
        <f aca="false">IF(COUNTA($A519:$J519)=0,"",$L519*Settings!$B$8)</f>
        <v/>
      </c>
      <c r="R519" s="23" t="str">
        <f aca="false">IF(COUNTA($A519:$J519)=0,"",($P519+$Q519)*Settings!$B$9)</f>
        <v/>
      </c>
      <c r="S519" s="23" t="str">
        <f aca="false">IF(COUNTA($A519:$J519)=0,"",$C519+$J519+SUM($M519:$R519))</f>
        <v/>
      </c>
      <c r="T519" s="23" t="str">
        <f aca="false">IF(COUNTA($A519:$J519)=0,"",$L519-$S519)</f>
        <v/>
      </c>
      <c r="U519" s="24" t="str">
        <f aca="false">IF(COUNTA($A519:$J519)=0,"",IF($L519=0,0,$T519/$L519))</f>
        <v/>
      </c>
      <c r="V519" s="24" t="str">
        <f aca="false">IF(COUNTA($A519:$J519)=0,"",IF($D519=0,0,$E519/$D519))</f>
        <v/>
      </c>
      <c r="W519" s="24" t="str">
        <f aca="false">IF(COUNTA($A519:$J519)=0,"",IF($F519=0,0,$G519/$F519))</f>
        <v/>
      </c>
      <c r="X519" s="24" t="str">
        <f aca="false">IF(COUNTA($A519:$J519)=0,"",IF($F519=0,0,$H519/$F519))</f>
        <v/>
      </c>
      <c r="Y519" s="25" t="str">
        <f aca="false">IF(COUNTA($A519:$J519)=0,"",IF($C519=0,0,$L519/$C519))</f>
        <v/>
      </c>
      <c r="Z519" s="23" t="str">
        <f aca="false">IF(COUNTA($A519:$J519)=0,"",IF($G519=0,0,$C519/$G519))</f>
        <v/>
      </c>
      <c r="AA519" s="23" t="str">
        <f aca="false">IF(COUNTA($A519:$J519)=0,"",IF($G519=0,0,$T519/$G519))</f>
        <v/>
      </c>
      <c r="AB519" s="9" t="str">
        <f aca="false">IF(COUNTA($A519:$J519)=0,"",IF($B519="","Pick a product",IF($E519&gt;$D519,"Confirmed &gt; received",IF($F519&gt;$E519,"Dispatched &gt; confirmed",IF($G519+$H519&gt;$F519,"Delivered + returned &gt; dispatched","OK")))))</f>
        <v/>
      </c>
    </row>
    <row r="520" customFormat="false" ht="15" hidden="false" customHeight="false" outlineLevel="0" collapsed="false">
      <c r="A520" s="20"/>
      <c r="B520" s="14"/>
      <c r="C520" s="15"/>
      <c r="D520" s="21"/>
      <c r="E520" s="21"/>
      <c r="F520" s="21"/>
      <c r="G520" s="21"/>
      <c r="H520" s="21"/>
      <c r="I520" s="15"/>
      <c r="J520" s="15"/>
      <c r="K520" s="22" t="str">
        <f aca="false">IF(COUNTA($A520:$J520)=0,"",IF($I520&lt;&gt;"",$I520,IFERROR(INDEX(Settings!$B$14:$B$28,MATCH($B520,Settings!$A$14:$A$28,0)),0)))</f>
        <v/>
      </c>
      <c r="L520" s="23" t="str">
        <f aca="false">IF(COUNTA($A520:$J520)=0,"",$G520*($K520+IFERROR(INDEX(Settings!$C$14:$C$28,MATCH($B520,Settings!$A$14:$A$28,0)),0)))</f>
        <v/>
      </c>
      <c r="M520" s="23" t="str">
        <f aca="false">IF(COUNTA($A520:$J520)=0,"",($G520+$H520*Settings!$B$10)*IFERROR(INDEX(Settings!$D$14:$D$28,MATCH($B520,Settings!$A$14:$A$28,0)),0))</f>
        <v/>
      </c>
      <c r="N520" s="23" t="str">
        <f aca="false">IF(COUNTA($A520:$J520)=0,"",$F520*IFERROR(INDEX(Settings!$E$14:$E$28,MATCH($B520,Settings!$A$14:$A$28,0)),0))</f>
        <v/>
      </c>
      <c r="O520" s="23" t="str">
        <f aca="false">IF(COUNTA($A520:$J520)=0,"",$D520*Settings!$B$5)</f>
        <v/>
      </c>
      <c r="P520" s="23" t="str">
        <f aca="false">IF(COUNTA($A520:$J520)=0,"",$G520*Settings!$B$6+$H520*Settings!$B$7)</f>
        <v/>
      </c>
      <c r="Q520" s="23" t="str">
        <f aca="false">IF(COUNTA($A520:$J520)=0,"",$L520*Settings!$B$8)</f>
        <v/>
      </c>
      <c r="R520" s="23" t="str">
        <f aca="false">IF(COUNTA($A520:$J520)=0,"",($P520+$Q520)*Settings!$B$9)</f>
        <v/>
      </c>
      <c r="S520" s="23" t="str">
        <f aca="false">IF(COUNTA($A520:$J520)=0,"",$C520+$J520+SUM($M520:$R520))</f>
        <v/>
      </c>
      <c r="T520" s="23" t="str">
        <f aca="false">IF(COUNTA($A520:$J520)=0,"",$L520-$S520)</f>
        <v/>
      </c>
      <c r="U520" s="24" t="str">
        <f aca="false">IF(COUNTA($A520:$J520)=0,"",IF($L520=0,0,$T520/$L520))</f>
        <v/>
      </c>
      <c r="V520" s="24" t="str">
        <f aca="false">IF(COUNTA($A520:$J520)=0,"",IF($D520=0,0,$E520/$D520))</f>
        <v/>
      </c>
      <c r="W520" s="24" t="str">
        <f aca="false">IF(COUNTA($A520:$J520)=0,"",IF($F520=0,0,$G520/$F520))</f>
        <v/>
      </c>
      <c r="X520" s="24" t="str">
        <f aca="false">IF(COUNTA($A520:$J520)=0,"",IF($F520=0,0,$H520/$F520))</f>
        <v/>
      </c>
      <c r="Y520" s="25" t="str">
        <f aca="false">IF(COUNTA($A520:$J520)=0,"",IF($C520=0,0,$L520/$C520))</f>
        <v/>
      </c>
      <c r="Z520" s="23" t="str">
        <f aca="false">IF(COUNTA($A520:$J520)=0,"",IF($G520=0,0,$C520/$G520))</f>
        <v/>
      </c>
      <c r="AA520" s="23" t="str">
        <f aca="false">IF(COUNTA($A520:$J520)=0,"",IF($G520=0,0,$T520/$G520))</f>
        <v/>
      </c>
      <c r="AB520" s="9" t="str">
        <f aca="false">IF(COUNTA($A520:$J520)=0,"",IF($B520="","Pick a product",IF($E520&gt;$D520,"Confirmed &gt; received",IF($F520&gt;$E520,"Dispatched &gt; confirmed",IF($G520+$H520&gt;$F520,"Delivered + returned &gt; dispatched","OK")))))</f>
        <v/>
      </c>
    </row>
    <row r="521" customFormat="false" ht="15" hidden="false" customHeight="false" outlineLevel="0" collapsed="false">
      <c r="A521" s="20"/>
      <c r="B521" s="14"/>
      <c r="C521" s="15"/>
      <c r="D521" s="21"/>
      <c r="E521" s="21"/>
      <c r="F521" s="21"/>
      <c r="G521" s="21"/>
      <c r="H521" s="21"/>
      <c r="I521" s="15"/>
      <c r="J521" s="15"/>
      <c r="K521" s="22" t="str">
        <f aca="false">IF(COUNTA($A521:$J521)=0,"",IF($I521&lt;&gt;"",$I521,IFERROR(INDEX(Settings!$B$14:$B$28,MATCH($B521,Settings!$A$14:$A$28,0)),0)))</f>
        <v/>
      </c>
      <c r="L521" s="23" t="str">
        <f aca="false">IF(COUNTA($A521:$J521)=0,"",$G521*($K521+IFERROR(INDEX(Settings!$C$14:$C$28,MATCH($B521,Settings!$A$14:$A$28,0)),0)))</f>
        <v/>
      </c>
      <c r="M521" s="23" t="str">
        <f aca="false">IF(COUNTA($A521:$J521)=0,"",($G521+$H521*Settings!$B$10)*IFERROR(INDEX(Settings!$D$14:$D$28,MATCH($B521,Settings!$A$14:$A$28,0)),0))</f>
        <v/>
      </c>
      <c r="N521" s="23" t="str">
        <f aca="false">IF(COUNTA($A521:$J521)=0,"",$F521*IFERROR(INDEX(Settings!$E$14:$E$28,MATCH($B521,Settings!$A$14:$A$28,0)),0))</f>
        <v/>
      </c>
      <c r="O521" s="23" t="str">
        <f aca="false">IF(COUNTA($A521:$J521)=0,"",$D521*Settings!$B$5)</f>
        <v/>
      </c>
      <c r="P521" s="23" t="str">
        <f aca="false">IF(COUNTA($A521:$J521)=0,"",$G521*Settings!$B$6+$H521*Settings!$B$7)</f>
        <v/>
      </c>
      <c r="Q521" s="23" t="str">
        <f aca="false">IF(COUNTA($A521:$J521)=0,"",$L521*Settings!$B$8)</f>
        <v/>
      </c>
      <c r="R521" s="23" t="str">
        <f aca="false">IF(COUNTA($A521:$J521)=0,"",($P521+$Q521)*Settings!$B$9)</f>
        <v/>
      </c>
      <c r="S521" s="23" t="str">
        <f aca="false">IF(COUNTA($A521:$J521)=0,"",$C521+$J521+SUM($M521:$R521))</f>
        <v/>
      </c>
      <c r="T521" s="23" t="str">
        <f aca="false">IF(COUNTA($A521:$J521)=0,"",$L521-$S521)</f>
        <v/>
      </c>
      <c r="U521" s="24" t="str">
        <f aca="false">IF(COUNTA($A521:$J521)=0,"",IF($L521=0,0,$T521/$L521))</f>
        <v/>
      </c>
      <c r="V521" s="24" t="str">
        <f aca="false">IF(COUNTA($A521:$J521)=0,"",IF($D521=0,0,$E521/$D521))</f>
        <v/>
      </c>
      <c r="W521" s="24" t="str">
        <f aca="false">IF(COUNTA($A521:$J521)=0,"",IF($F521=0,0,$G521/$F521))</f>
        <v/>
      </c>
      <c r="X521" s="24" t="str">
        <f aca="false">IF(COUNTA($A521:$J521)=0,"",IF($F521=0,0,$H521/$F521))</f>
        <v/>
      </c>
      <c r="Y521" s="25" t="str">
        <f aca="false">IF(COUNTA($A521:$J521)=0,"",IF($C521=0,0,$L521/$C521))</f>
        <v/>
      </c>
      <c r="Z521" s="23" t="str">
        <f aca="false">IF(COUNTA($A521:$J521)=0,"",IF($G521=0,0,$C521/$G521))</f>
        <v/>
      </c>
      <c r="AA521" s="23" t="str">
        <f aca="false">IF(COUNTA($A521:$J521)=0,"",IF($G521=0,0,$T521/$G521))</f>
        <v/>
      </c>
      <c r="AB521" s="9" t="str">
        <f aca="false">IF(COUNTA($A521:$J521)=0,"",IF($B521="","Pick a product",IF($E521&gt;$D521,"Confirmed &gt; received",IF($F521&gt;$E521,"Dispatched &gt; confirmed",IF($G521+$H521&gt;$F521,"Delivered + returned &gt; dispatched","OK")))))</f>
        <v/>
      </c>
    </row>
    <row r="522" customFormat="false" ht="15" hidden="false" customHeight="false" outlineLevel="0" collapsed="false">
      <c r="A522" s="20"/>
      <c r="B522" s="14"/>
      <c r="C522" s="15"/>
      <c r="D522" s="21"/>
      <c r="E522" s="21"/>
      <c r="F522" s="21"/>
      <c r="G522" s="21"/>
      <c r="H522" s="21"/>
      <c r="I522" s="15"/>
      <c r="J522" s="15"/>
      <c r="K522" s="22" t="str">
        <f aca="false">IF(COUNTA($A522:$J522)=0,"",IF($I522&lt;&gt;"",$I522,IFERROR(INDEX(Settings!$B$14:$B$28,MATCH($B522,Settings!$A$14:$A$28,0)),0)))</f>
        <v/>
      </c>
      <c r="L522" s="23" t="str">
        <f aca="false">IF(COUNTA($A522:$J522)=0,"",$G522*($K522+IFERROR(INDEX(Settings!$C$14:$C$28,MATCH($B522,Settings!$A$14:$A$28,0)),0)))</f>
        <v/>
      </c>
      <c r="M522" s="23" t="str">
        <f aca="false">IF(COUNTA($A522:$J522)=0,"",($G522+$H522*Settings!$B$10)*IFERROR(INDEX(Settings!$D$14:$D$28,MATCH($B522,Settings!$A$14:$A$28,0)),0))</f>
        <v/>
      </c>
      <c r="N522" s="23" t="str">
        <f aca="false">IF(COUNTA($A522:$J522)=0,"",$F522*IFERROR(INDEX(Settings!$E$14:$E$28,MATCH($B522,Settings!$A$14:$A$28,0)),0))</f>
        <v/>
      </c>
      <c r="O522" s="23" t="str">
        <f aca="false">IF(COUNTA($A522:$J522)=0,"",$D522*Settings!$B$5)</f>
        <v/>
      </c>
      <c r="P522" s="23" t="str">
        <f aca="false">IF(COUNTA($A522:$J522)=0,"",$G522*Settings!$B$6+$H522*Settings!$B$7)</f>
        <v/>
      </c>
      <c r="Q522" s="23" t="str">
        <f aca="false">IF(COUNTA($A522:$J522)=0,"",$L522*Settings!$B$8)</f>
        <v/>
      </c>
      <c r="R522" s="23" t="str">
        <f aca="false">IF(COUNTA($A522:$J522)=0,"",($P522+$Q522)*Settings!$B$9)</f>
        <v/>
      </c>
      <c r="S522" s="23" t="str">
        <f aca="false">IF(COUNTA($A522:$J522)=0,"",$C522+$J522+SUM($M522:$R522))</f>
        <v/>
      </c>
      <c r="T522" s="23" t="str">
        <f aca="false">IF(COUNTA($A522:$J522)=0,"",$L522-$S522)</f>
        <v/>
      </c>
      <c r="U522" s="24" t="str">
        <f aca="false">IF(COUNTA($A522:$J522)=0,"",IF($L522=0,0,$T522/$L522))</f>
        <v/>
      </c>
      <c r="V522" s="24" t="str">
        <f aca="false">IF(COUNTA($A522:$J522)=0,"",IF($D522=0,0,$E522/$D522))</f>
        <v/>
      </c>
      <c r="W522" s="24" t="str">
        <f aca="false">IF(COUNTA($A522:$J522)=0,"",IF($F522=0,0,$G522/$F522))</f>
        <v/>
      </c>
      <c r="X522" s="24" t="str">
        <f aca="false">IF(COUNTA($A522:$J522)=0,"",IF($F522=0,0,$H522/$F522))</f>
        <v/>
      </c>
      <c r="Y522" s="25" t="str">
        <f aca="false">IF(COUNTA($A522:$J522)=0,"",IF($C522=0,0,$L522/$C522))</f>
        <v/>
      </c>
      <c r="Z522" s="23" t="str">
        <f aca="false">IF(COUNTA($A522:$J522)=0,"",IF($G522=0,0,$C522/$G522))</f>
        <v/>
      </c>
      <c r="AA522" s="23" t="str">
        <f aca="false">IF(COUNTA($A522:$J522)=0,"",IF($G522=0,0,$T522/$G522))</f>
        <v/>
      </c>
      <c r="AB522" s="9" t="str">
        <f aca="false">IF(COUNTA($A522:$J522)=0,"",IF($B522="","Pick a product",IF($E522&gt;$D522,"Confirmed &gt; received",IF($F522&gt;$E522,"Dispatched &gt; confirmed",IF($G522+$H522&gt;$F522,"Delivered + returned &gt; dispatched","OK")))))</f>
        <v/>
      </c>
    </row>
    <row r="523" customFormat="false" ht="15" hidden="false" customHeight="false" outlineLevel="0" collapsed="false">
      <c r="A523" s="20"/>
      <c r="B523" s="14"/>
      <c r="C523" s="15"/>
      <c r="D523" s="21"/>
      <c r="E523" s="21"/>
      <c r="F523" s="21"/>
      <c r="G523" s="21"/>
      <c r="H523" s="21"/>
      <c r="I523" s="15"/>
      <c r="J523" s="15"/>
      <c r="K523" s="22" t="str">
        <f aca="false">IF(COUNTA($A523:$J523)=0,"",IF($I523&lt;&gt;"",$I523,IFERROR(INDEX(Settings!$B$14:$B$28,MATCH($B523,Settings!$A$14:$A$28,0)),0)))</f>
        <v/>
      </c>
      <c r="L523" s="23" t="str">
        <f aca="false">IF(COUNTA($A523:$J523)=0,"",$G523*($K523+IFERROR(INDEX(Settings!$C$14:$C$28,MATCH($B523,Settings!$A$14:$A$28,0)),0)))</f>
        <v/>
      </c>
      <c r="M523" s="23" t="str">
        <f aca="false">IF(COUNTA($A523:$J523)=0,"",($G523+$H523*Settings!$B$10)*IFERROR(INDEX(Settings!$D$14:$D$28,MATCH($B523,Settings!$A$14:$A$28,0)),0))</f>
        <v/>
      </c>
      <c r="N523" s="23" t="str">
        <f aca="false">IF(COUNTA($A523:$J523)=0,"",$F523*IFERROR(INDEX(Settings!$E$14:$E$28,MATCH($B523,Settings!$A$14:$A$28,0)),0))</f>
        <v/>
      </c>
      <c r="O523" s="23" t="str">
        <f aca="false">IF(COUNTA($A523:$J523)=0,"",$D523*Settings!$B$5)</f>
        <v/>
      </c>
      <c r="P523" s="23" t="str">
        <f aca="false">IF(COUNTA($A523:$J523)=0,"",$G523*Settings!$B$6+$H523*Settings!$B$7)</f>
        <v/>
      </c>
      <c r="Q523" s="23" t="str">
        <f aca="false">IF(COUNTA($A523:$J523)=0,"",$L523*Settings!$B$8)</f>
        <v/>
      </c>
      <c r="R523" s="23" t="str">
        <f aca="false">IF(COUNTA($A523:$J523)=0,"",($P523+$Q523)*Settings!$B$9)</f>
        <v/>
      </c>
      <c r="S523" s="23" t="str">
        <f aca="false">IF(COUNTA($A523:$J523)=0,"",$C523+$J523+SUM($M523:$R523))</f>
        <v/>
      </c>
      <c r="T523" s="23" t="str">
        <f aca="false">IF(COUNTA($A523:$J523)=0,"",$L523-$S523)</f>
        <v/>
      </c>
      <c r="U523" s="24" t="str">
        <f aca="false">IF(COUNTA($A523:$J523)=0,"",IF($L523=0,0,$T523/$L523))</f>
        <v/>
      </c>
      <c r="V523" s="24" t="str">
        <f aca="false">IF(COUNTA($A523:$J523)=0,"",IF($D523=0,0,$E523/$D523))</f>
        <v/>
      </c>
      <c r="W523" s="24" t="str">
        <f aca="false">IF(COUNTA($A523:$J523)=0,"",IF($F523=0,0,$G523/$F523))</f>
        <v/>
      </c>
      <c r="X523" s="24" t="str">
        <f aca="false">IF(COUNTA($A523:$J523)=0,"",IF($F523=0,0,$H523/$F523))</f>
        <v/>
      </c>
      <c r="Y523" s="25" t="str">
        <f aca="false">IF(COUNTA($A523:$J523)=0,"",IF($C523=0,0,$L523/$C523))</f>
        <v/>
      </c>
      <c r="Z523" s="23" t="str">
        <f aca="false">IF(COUNTA($A523:$J523)=0,"",IF($G523=0,0,$C523/$G523))</f>
        <v/>
      </c>
      <c r="AA523" s="23" t="str">
        <f aca="false">IF(COUNTA($A523:$J523)=0,"",IF($G523=0,0,$T523/$G523))</f>
        <v/>
      </c>
      <c r="AB523" s="9" t="str">
        <f aca="false">IF(COUNTA($A523:$J523)=0,"",IF($B523="","Pick a product",IF($E523&gt;$D523,"Confirmed &gt; received",IF($F523&gt;$E523,"Dispatched &gt; confirmed",IF($G523+$H523&gt;$F523,"Delivered + returned &gt; dispatched","OK")))))</f>
        <v/>
      </c>
    </row>
    <row r="524" customFormat="false" ht="15" hidden="false" customHeight="false" outlineLevel="0" collapsed="false">
      <c r="A524" s="20"/>
      <c r="B524" s="14"/>
      <c r="C524" s="15"/>
      <c r="D524" s="21"/>
      <c r="E524" s="21"/>
      <c r="F524" s="21"/>
      <c r="G524" s="21"/>
      <c r="H524" s="21"/>
      <c r="I524" s="15"/>
      <c r="J524" s="15"/>
      <c r="K524" s="22" t="str">
        <f aca="false">IF(COUNTA($A524:$J524)=0,"",IF($I524&lt;&gt;"",$I524,IFERROR(INDEX(Settings!$B$14:$B$28,MATCH($B524,Settings!$A$14:$A$28,0)),0)))</f>
        <v/>
      </c>
      <c r="L524" s="23" t="str">
        <f aca="false">IF(COUNTA($A524:$J524)=0,"",$G524*($K524+IFERROR(INDEX(Settings!$C$14:$C$28,MATCH($B524,Settings!$A$14:$A$28,0)),0)))</f>
        <v/>
      </c>
      <c r="M524" s="23" t="str">
        <f aca="false">IF(COUNTA($A524:$J524)=0,"",($G524+$H524*Settings!$B$10)*IFERROR(INDEX(Settings!$D$14:$D$28,MATCH($B524,Settings!$A$14:$A$28,0)),0))</f>
        <v/>
      </c>
      <c r="N524" s="23" t="str">
        <f aca="false">IF(COUNTA($A524:$J524)=0,"",$F524*IFERROR(INDEX(Settings!$E$14:$E$28,MATCH($B524,Settings!$A$14:$A$28,0)),0))</f>
        <v/>
      </c>
      <c r="O524" s="23" t="str">
        <f aca="false">IF(COUNTA($A524:$J524)=0,"",$D524*Settings!$B$5)</f>
        <v/>
      </c>
      <c r="P524" s="23" t="str">
        <f aca="false">IF(COUNTA($A524:$J524)=0,"",$G524*Settings!$B$6+$H524*Settings!$B$7)</f>
        <v/>
      </c>
      <c r="Q524" s="23" t="str">
        <f aca="false">IF(COUNTA($A524:$J524)=0,"",$L524*Settings!$B$8)</f>
        <v/>
      </c>
      <c r="R524" s="23" t="str">
        <f aca="false">IF(COUNTA($A524:$J524)=0,"",($P524+$Q524)*Settings!$B$9)</f>
        <v/>
      </c>
      <c r="S524" s="23" t="str">
        <f aca="false">IF(COUNTA($A524:$J524)=0,"",$C524+$J524+SUM($M524:$R524))</f>
        <v/>
      </c>
      <c r="T524" s="23" t="str">
        <f aca="false">IF(COUNTA($A524:$J524)=0,"",$L524-$S524)</f>
        <v/>
      </c>
      <c r="U524" s="24" t="str">
        <f aca="false">IF(COUNTA($A524:$J524)=0,"",IF($L524=0,0,$T524/$L524))</f>
        <v/>
      </c>
      <c r="V524" s="24" t="str">
        <f aca="false">IF(COUNTA($A524:$J524)=0,"",IF($D524=0,0,$E524/$D524))</f>
        <v/>
      </c>
      <c r="W524" s="24" t="str">
        <f aca="false">IF(COUNTA($A524:$J524)=0,"",IF($F524=0,0,$G524/$F524))</f>
        <v/>
      </c>
      <c r="X524" s="24" t="str">
        <f aca="false">IF(COUNTA($A524:$J524)=0,"",IF($F524=0,0,$H524/$F524))</f>
        <v/>
      </c>
      <c r="Y524" s="25" t="str">
        <f aca="false">IF(COUNTA($A524:$J524)=0,"",IF($C524=0,0,$L524/$C524))</f>
        <v/>
      </c>
      <c r="Z524" s="23" t="str">
        <f aca="false">IF(COUNTA($A524:$J524)=0,"",IF($G524=0,0,$C524/$G524))</f>
        <v/>
      </c>
      <c r="AA524" s="23" t="str">
        <f aca="false">IF(COUNTA($A524:$J524)=0,"",IF($G524=0,0,$T524/$G524))</f>
        <v/>
      </c>
      <c r="AB524" s="9" t="str">
        <f aca="false">IF(COUNTA($A524:$J524)=0,"",IF($B524="","Pick a product",IF($E524&gt;$D524,"Confirmed &gt; received",IF($F524&gt;$E524,"Dispatched &gt; confirmed",IF($G524+$H524&gt;$F524,"Delivered + returned &gt; dispatched","OK")))))</f>
        <v/>
      </c>
    </row>
    <row r="525" customFormat="false" ht="15" hidden="false" customHeight="false" outlineLevel="0" collapsed="false">
      <c r="A525" s="20"/>
      <c r="B525" s="14"/>
      <c r="C525" s="15"/>
      <c r="D525" s="21"/>
      <c r="E525" s="21"/>
      <c r="F525" s="21"/>
      <c r="G525" s="21"/>
      <c r="H525" s="21"/>
      <c r="I525" s="15"/>
      <c r="J525" s="15"/>
      <c r="K525" s="22" t="str">
        <f aca="false">IF(COUNTA($A525:$J525)=0,"",IF($I525&lt;&gt;"",$I525,IFERROR(INDEX(Settings!$B$14:$B$28,MATCH($B525,Settings!$A$14:$A$28,0)),0)))</f>
        <v/>
      </c>
      <c r="L525" s="23" t="str">
        <f aca="false">IF(COUNTA($A525:$J525)=0,"",$G525*($K525+IFERROR(INDEX(Settings!$C$14:$C$28,MATCH($B525,Settings!$A$14:$A$28,0)),0)))</f>
        <v/>
      </c>
      <c r="M525" s="23" t="str">
        <f aca="false">IF(COUNTA($A525:$J525)=0,"",($G525+$H525*Settings!$B$10)*IFERROR(INDEX(Settings!$D$14:$D$28,MATCH($B525,Settings!$A$14:$A$28,0)),0))</f>
        <v/>
      </c>
      <c r="N525" s="23" t="str">
        <f aca="false">IF(COUNTA($A525:$J525)=0,"",$F525*IFERROR(INDEX(Settings!$E$14:$E$28,MATCH($B525,Settings!$A$14:$A$28,0)),0))</f>
        <v/>
      </c>
      <c r="O525" s="23" t="str">
        <f aca="false">IF(COUNTA($A525:$J525)=0,"",$D525*Settings!$B$5)</f>
        <v/>
      </c>
      <c r="P525" s="23" t="str">
        <f aca="false">IF(COUNTA($A525:$J525)=0,"",$G525*Settings!$B$6+$H525*Settings!$B$7)</f>
        <v/>
      </c>
      <c r="Q525" s="23" t="str">
        <f aca="false">IF(COUNTA($A525:$J525)=0,"",$L525*Settings!$B$8)</f>
        <v/>
      </c>
      <c r="R525" s="23" t="str">
        <f aca="false">IF(COUNTA($A525:$J525)=0,"",($P525+$Q525)*Settings!$B$9)</f>
        <v/>
      </c>
      <c r="S525" s="23" t="str">
        <f aca="false">IF(COUNTA($A525:$J525)=0,"",$C525+$J525+SUM($M525:$R525))</f>
        <v/>
      </c>
      <c r="T525" s="23" t="str">
        <f aca="false">IF(COUNTA($A525:$J525)=0,"",$L525-$S525)</f>
        <v/>
      </c>
      <c r="U525" s="24" t="str">
        <f aca="false">IF(COUNTA($A525:$J525)=0,"",IF($L525=0,0,$T525/$L525))</f>
        <v/>
      </c>
      <c r="V525" s="24" t="str">
        <f aca="false">IF(COUNTA($A525:$J525)=0,"",IF($D525=0,0,$E525/$D525))</f>
        <v/>
      </c>
      <c r="W525" s="24" t="str">
        <f aca="false">IF(COUNTA($A525:$J525)=0,"",IF($F525=0,0,$G525/$F525))</f>
        <v/>
      </c>
      <c r="X525" s="24" t="str">
        <f aca="false">IF(COUNTA($A525:$J525)=0,"",IF($F525=0,0,$H525/$F525))</f>
        <v/>
      </c>
      <c r="Y525" s="25" t="str">
        <f aca="false">IF(COUNTA($A525:$J525)=0,"",IF($C525=0,0,$L525/$C525))</f>
        <v/>
      </c>
      <c r="Z525" s="23" t="str">
        <f aca="false">IF(COUNTA($A525:$J525)=0,"",IF($G525=0,0,$C525/$G525))</f>
        <v/>
      </c>
      <c r="AA525" s="23" t="str">
        <f aca="false">IF(COUNTA($A525:$J525)=0,"",IF($G525=0,0,$T525/$G525))</f>
        <v/>
      </c>
      <c r="AB525" s="9" t="str">
        <f aca="false">IF(COUNTA($A525:$J525)=0,"",IF($B525="","Pick a product",IF($E525&gt;$D525,"Confirmed &gt; received",IF($F525&gt;$E525,"Dispatched &gt; confirmed",IF($G525+$H525&gt;$F525,"Delivered + returned &gt; dispatched","OK")))))</f>
        <v/>
      </c>
    </row>
    <row r="526" customFormat="false" ht="15" hidden="false" customHeight="false" outlineLevel="0" collapsed="false">
      <c r="A526" s="20"/>
      <c r="B526" s="14"/>
      <c r="C526" s="15"/>
      <c r="D526" s="21"/>
      <c r="E526" s="21"/>
      <c r="F526" s="21"/>
      <c r="G526" s="21"/>
      <c r="H526" s="21"/>
      <c r="I526" s="15"/>
      <c r="J526" s="15"/>
      <c r="K526" s="22" t="str">
        <f aca="false">IF(COUNTA($A526:$J526)=0,"",IF($I526&lt;&gt;"",$I526,IFERROR(INDEX(Settings!$B$14:$B$28,MATCH($B526,Settings!$A$14:$A$28,0)),0)))</f>
        <v/>
      </c>
      <c r="L526" s="23" t="str">
        <f aca="false">IF(COUNTA($A526:$J526)=0,"",$G526*($K526+IFERROR(INDEX(Settings!$C$14:$C$28,MATCH($B526,Settings!$A$14:$A$28,0)),0)))</f>
        <v/>
      </c>
      <c r="M526" s="23" t="str">
        <f aca="false">IF(COUNTA($A526:$J526)=0,"",($G526+$H526*Settings!$B$10)*IFERROR(INDEX(Settings!$D$14:$D$28,MATCH($B526,Settings!$A$14:$A$28,0)),0))</f>
        <v/>
      </c>
      <c r="N526" s="23" t="str">
        <f aca="false">IF(COUNTA($A526:$J526)=0,"",$F526*IFERROR(INDEX(Settings!$E$14:$E$28,MATCH($B526,Settings!$A$14:$A$28,0)),0))</f>
        <v/>
      </c>
      <c r="O526" s="23" t="str">
        <f aca="false">IF(COUNTA($A526:$J526)=0,"",$D526*Settings!$B$5)</f>
        <v/>
      </c>
      <c r="P526" s="23" t="str">
        <f aca="false">IF(COUNTA($A526:$J526)=0,"",$G526*Settings!$B$6+$H526*Settings!$B$7)</f>
        <v/>
      </c>
      <c r="Q526" s="23" t="str">
        <f aca="false">IF(COUNTA($A526:$J526)=0,"",$L526*Settings!$B$8)</f>
        <v/>
      </c>
      <c r="R526" s="23" t="str">
        <f aca="false">IF(COUNTA($A526:$J526)=0,"",($P526+$Q526)*Settings!$B$9)</f>
        <v/>
      </c>
      <c r="S526" s="23" t="str">
        <f aca="false">IF(COUNTA($A526:$J526)=0,"",$C526+$J526+SUM($M526:$R526))</f>
        <v/>
      </c>
      <c r="T526" s="23" t="str">
        <f aca="false">IF(COUNTA($A526:$J526)=0,"",$L526-$S526)</f>
        <v/>
      </c>
      <c r="U526" s="24" t="str">
        <f aca="false">IF(COUNTA($A526:$J526)=0,"",IF($L526=0,0,$T526/$L526))</f>
        <v/>
      </c>
      <c r="V526" s="24" t="str">
        <f aca="false">IF(COUNTA($A526:$J526)=0,"",IF($D526=0,0,$E526/$D526))</f>
        <v/>
      </c>
      <c r="W526" s="24" t="str">
        <f aca="false">IF(COUNTA($A526:$J526)=0,"",IF($F526=0,0,$G526/$F526))</f>
        <v/>
      </c>
      <c r="X526" s="24" t="str">
        <f aca="false">IF(COUNTA($A526:$J526)=0,"",IF($F526=0,0,$H526/$F526))</f>
        <v/>
      </c>
      <c r="Y526" s="25" t="str">
        <f aca="false">IF(COUNTA($A526:$J526)=0,"",IF($C526=0,0,$L526/$C526))</f>
        <v/>
      </c>
      <c r="Z526" s="23" t="str">
        <f aca="false">IF(COUNTA($A526:$J526)=0,"",IF($G526=0,0,$C526/$G526))</f>
        <v/>
      </c>
      <c r="AA526" s="23" t="str">
        <f aca="false">IF(COUNTA($A526:$J526)=0,"",IF($G526=0,0,$T526/$G526))</f>
        <v/>
      </c>
      <c r="AB526" s="9" t="str">
        <f aca="false">IF(COUNTA($A526:$J526)=0,"",IF($B526="","Pick a product",IF($E526&gt;$D526,"Confirmed &gt; received",IF($F526&gt;$E526,"Dispatched &gt; confirmed",IF($G526+$H526&gt;$F526,"Delivered + returned &gt; dispatched","OK")))))</f>
        <v/>
      </c>
    </row>
    <row r="527" customFormat="false" ht="15" hidden="false" customHeight="false" outlineLevel="0" collapsed="false">
      <c r="A527" s="20"/>
      <c r="B527" s="14"/>
      <c r="C527" s="15"/>
      <c r="D527" s="21"/>
      <c r="E527" s="21"/>
      <c r="F527" s="21"/>
      <c r="G527" s="21"/>
      <c r="H527" s="21"/>
      <c r="I527" s="15"/>
      <c r="J527" s="15"/>
      <c r="K527" s="22" t="str">
        <f aca="false">IF(COUNTA($A527:$J527)=0,"",IF($I527&lt;&gt;"",$I527,IFERROR(INDEX(Settings!$B$14:$B$28,MATCH($B527,Settings!$A$14:$A$28,0)),0)))</f>
        <v/>
      </c>
      <c r="L527" s="23" t="str">
        <f aca="false">IF(COUNTA($A527:$J527)=0,"",$G527*($K527+IFERROR(INDEX(Settings!$C$14:$C$28,MATCH($B527,Settings!$A$14:$A$28,0)),0)))</f>
        <v/>
      </c>
      <c r="M527" s="23" t="str">
        <f aca="false">IF(COUNTA($A527:$J527)=0,"",($G527+$H527*Settings!$B$10)*IFERROR(INDEX(Settings!$D$14:$D$28,MATCH($B527,Settings!$A$14:$A$28,0)),0))</f>
        <v/>
      </c>
      <c r="N527" s="23" t="str">
        <f aca="false">IF(COUNTA($A527:$J527)=0,"",$F527*IFERROR(INDEX(Settings!$E$14:$E$28,MATCH($B527,Settings!$A$14:$A$28,0)),0))</f>
        <v/>
      </c>
      <c r="O527" s="23" t="str">
        <f aca="false">IF(COUNTA($A527:$J527)=0,"",$D527*Settings!$B$5)</f>
        <v/>
      </c>
      <c r="P527" s="23" t="str">
        <f aca="false">IF(COUNTA($A527:$J527)=0,"",$G527*Settings!$B$6+$H527*Settings!$B$7)</f>
        <v/>
      </c>
      <c r="Q527" s="23" t="str">
        <f aca="false">IF(COUNTA($A527:$J527)=0,"",$L527*Settings!$B$8)</f>
        <v/>
      </c>
      <c r="R527" s="23" t="str">
        <f aca="false">IF(COUNTA($A527:$J527)=0,"",($P527+$Q527)*Settings!$B$9)</f>
        <v/>
      </c>
      <c r="S527" s="23" t="str">
        <f aca="false">IF(COUNTA($A527:$J527)=0,"",$C527+$J527+SUM($M527:$R527))</f>
        <v/>
      </c>
      <c r="T527" s="23" t="str">
        <f aca="false">IF(COUNTA($A527:$J527)=0,"",$L527-$S527)</f>
        <v/>
      </c>
      <c r="U527" s="24" t="str">
        <f aca="false">IF(COUNTA($A527:$J527)=0,"",IF($L527=0,0,$T527/$L527))</f>
        <v/>
      </c>
      <c r="V527" s="24" t="str">
        <f aca="false">IF(COUNTA($A527:$J527)=0,"",IF($D527=0,0,$E527/$D527))</f>
        <v/>
      </c>
      <c r="W527" s="24" t="str">
        <f aca="false">IF(COUNTA($A527:$J527)=0,"",IF($F527=0,0,$G527/$F527))</f>
        <v/>
      </c>
      <c r="X527" s="24" t="str">
        <f aca="false">IF(COUNTA($A527:$J527)=0,"",IF($F527=0,0,$H527/$F527))</f>
        <v/>
      </c>
      <c r="Y527" s="25" t="str">
        <f aca="false">IF(COUNTA($A527:$J527)=0,"",IF($C527=0,0,$L527/$C527))</f>
        <v/>
      </c>
      <c r="Z527" s="23" t="str">
        <f aca="false">IF(COUNTA($A527:$J527)=0,"",IF($G527=0,0,$C527/$G527))</f>
        <v/>
      </c>
      <c r="AA527" s="23" t="str">
        <f aca="false">IF(COUNTA($A527:$J527)=0,"",IF($G527=0,0,$T527/$G527))</f>
        <v/>
      </c>
      <c r="AB527" s="9" t="str">
        <f aca="false">IF(COUNTA($A527:$J527)=0,"",IF($B527="","Pick a product",IF($E527&gt;$D527,"Confirmed &gt; received",IF($F527&gt;$E527,"Dispatched &gt; confirmed",IF($G527+$H527&gt;$F527,"Delivered + returned &gt; dispatched","OK")))))</f>
        <v/>
      </c>
    </row>
    <row r="528" customFormat="false" ht="15" hidden="false" customHeight="false" outlineLevel="0" collapsed="false">
      <c r="A528" s="20"/>
      <c r="B528" s="14"/>
      <c r="C528" s="15"/>
      <c r="D528" s="21"/>
      <c r="E528" s="21"/>
      <c r="F528" s="21"/>
      <c r="G528" s="21"/>
      <c r="H528" s="21"/>
      <c r="I528" s="15"/>
      <c r="J528" s="15"/>
      <c r="K528" s="22" t="str">
        <f aca="false">IF(COUNTA($A528:$J528)=0,"",IF($I528&lt;&gt;"",$I528,IFERROR(INDEX(Settings!$B$14:$B$28,MATCH($B528,Settings!$A$14:$A$28,0)),0)))</f>
        <v/>
      </c>
      <c r="L528" s="23" t="str">
        <f aca="false">IF(COUNTA($A528:$J528)=0,"",$G528*($K528+IFERROR(INDEX(Settings!$C$14:$C$28,MATCH($B528,Settings!$A$14:$A$28,0)),0)))</f>
        <v/>
      </c>
      <c r="M528" s="23" t="str">
        <f aca="false">IF(COUNTA($A528:$J528)=0,"",($G528+$H528*Settings!$B$10)*IFERROR(INDEX(Settings!$D$14:$D$28,MATCH($B528,Settings!$A$14:$A$28,0)),0))</f>
        <v/>
      </c>
      <c r="N528" s="23" t="str">
        <f aca="false">IF(COUNTA($A528:$J528)=0,"",$F528*IFERROR(INDEX(Settings!$E$14:$E$28,MATCH($B528,Settings!$A$14:$A$28,0)),0))</f>
        <v/>
      </c>
      <c r="O528" s="23" t="str">
        <f aca="false">IF(COUNTA($A528:$J528)=0,"",$D528*Settings!$B$5)</f>
        <v/>
      </c>
      <c r="P528" s="23" t="str">
        <f aca="false">IF(COUNTA($A528:$J528)=0,"",$G528*Settings!$B$6+$H528*Settings!$B$7)</f>
        <v/>
      </c>
      <c r="Q528" s="23" t="str">
        <f aca="false">IF(COUNTA($A528:$J528)=0,"",$L528*Settings!$B$8)</f>
        <v/>
      </c>
      <c r="R528" s="23" t="str">
        <f aca="false">IF(COUNTA($A528:$J528)=0,"",($P528+$Q528)*Settings!$B$9)</f>
        <v/>
      </c>
      <c r="S528" s="23" t="str">
        <f aca="false">IF(COUNTA($A528:$J528)=0,"",$C528+$J528+SUM($M528:$R528))</f>
        <v/>
      </c>
      <c r="T528" s="23" t="str">
        <f aca="false">IF(COUNTA($A528:$J528)=0,"",$L528-$S528)</f>
        <v/>
      </c>
      <c r="U528" s="24" t="str">
        <f aca="false">IF(COUNTA($A528:$J528)=0,"",IF($L528=0,0,$T528/$L528))</f>
        <v/>
      </c>
      <c r="V528" s="24" t="str">
        <f aca="false">IF(COUNTA($A528:$J528)=0,"",IF($D528=0,0,$E528/$D528))</f>
        <v/>
      </c>
      <c r="W528" s="24" t="str">
        <f aca="false">IF(COUNTA($A528:$J528)=0,"",IF($F528=0,0,$G528/$F528))</f>
        <v/>
      </c>
      <c r="X528" s="24" t="str">
        <f aca="false">IF(COUNTA($A528:$J528)=0,"",IF($F528=0,0,$H528/$F528))</f>
        <v/>
      </c>
      <c r="Y528" s="25" t="str">
        <f aca="false">IF(COUNTA($A528:$J528)=0,"",IF($C528=0,0,$L528/$C528))</f>
        <v/>
      </c>
      <c r="Z528" s="23" t="str">
        <f aca="false">IF(COUNTA($A528:$J528)=0,"",IF($G528=0,0,$C528/$G528))</f>
        <v/>
      </c>
      <c r="AA528" s="23" t="str">
        <f aca="false">IF(COUNTA($A528:$J528)=0,"",IF($G528=0,0,$T528/$G528))</f>
        <v/>
      </c>
      <c r="AB528" s="9" t="str">
        <f aca="false">IF(COUNTA($A528:$J528)=0,"",IF($B528="","Pick a product",IF($E528&gt;$D528,"Confirmed &gt; received",IF($F528&gt;$E528,"Dispatched &gt; confirmed",IF($G528+$H528&gt;$F528,"Delivered + returned &gt; dispatched","OK")))))</f>
        <v/>
      </c>
    </row>
    <row r="529" customFormat="false" ht="15" hidden="false" customHeight="false" outlineLevel="0" collapsed="false">
      <c r="A529" s="20"/>
      <c r="B529" s="14"/>
      <c r="C529" s="15"/>
      <c r="D529" s="21"/>
      <c r="E529" s="21"/>
      <c r="F529" s="21"/>
      <c r="G529" s="21"/>
      <c r="H529" s="21"/>
      <c r="I529" s="15"/>
      <c r="J529" s="15"/>
      <c r="K529" s="22" t="str">
        <f aca="false">IF(COUNTA($A529:$J529)=0,"",IF($I529&lt;&gt;"",$I529,IFERROR(INDEX(Settings!$B$14:$B$28,MATCH($B529,Settings!$A$14:$A$28,0)),0)))</f>
        <v/>
      </c>
      <c r="L529" s="23" t="str">
        <f aca="false">IF(COUNTA($A529:$J529)=0,"",$G529*($K529+IFERROR(INDEX(Settings!$C$14:$C$28,MATCH($B529,Settings!$A$14:$A$28,0)),0)))</f>
        <v/>
      </c>
      <c r="M529" s="23" t="str">
        <f aca="false">IF(COUNTA($A529:$J529)=0,"",($G529+$H529*Settings!$B$10)*IFERROR(INDEX(Settings!$D$14:$D$28,MATCH($B529,Settings!$A$14:$A$28,0)),0))</f>
        <v/>
      </c>
      <c r="N529" s="23" t="str">
        <f aca="false">IF(COUNTA($A529:$J529)=0,"",$F529*IFERROR(INDEX(Settings!$E$14:$E$28,MATCH($B529,Settings!$A$14:$A$28,0)),0))</f>
        <v/>
      </c>
      <c r="O529" s="23" t="str">
        <f aca="false">IF(COUNTA($A529:$J529)=0,"",$D529*Settings!$B$5)</f>
        <v/>
      </c>
      <c r="P529" s="23" t="str">
        <f aca="false">IF(COUNTA($A529:$J529)=0,"",$G529*Settings!$B$6+$H529*Settings!$B$7)</f>
        <v/>
      </c>
      <c r="Q529" s="23" t="str">
        <f aca="false">IF(COUNTA($A529:$J529)=0,"",$L529*Settings!$B$8)</f>
        <v/>
      </c>
      <c r="R529" s="23" t="str">
        <f aca="false">IF(COUNTA($A529:$J529)=0,"",($P529+$Q529)*Settings!$B$9)</f>
        <v/>
      </c>
      <c r="S529" s="23" t="str">
        <f aca="false">IF(COUNTA($A529:$J529)=0,"",$C529+$J529+SUM($M529:$R529))</f>
        <v/>
      </c>
      <c r="T529" s="23" t="str">
        <f aca="false">IF(COUNTA($A529:$J529)=0,"",$L529-$S529)</f>
        <v/>
      </c>
      <c r="U529" s="24" t="str">
        <f aca="false">IF(COUNTA($A529:$J529)=0,"",IF($L529=0,0,$T529/$L529))</f>
        <v/>
      </c>
      <c r="V529" s="24" t="str">
        <f aca="false">IF(COUNTA($A529:$J529)=0,"",IF($D529=0,0,$E529/$D529))</f>
        <v/>
      </c>
      <c r="W529" s="24" t="str">
        <f aca="false">IF(COUNTA($A529:$J529)=0,"",IF($F529=0,0,$G529/$F529))</f>
        <v/>
      </c>
      <c r="X529" s="24" t="str">
        <f aca="false">IF(COUNTA($A529:$J529)=0,"",IF($F529=0,0,$H529/$F529))</f>
        <v/>
      </c>
      <c r="Y529" s="25" t="str">
        <f aca="false">IF(COUNTA($A529:$J529)=0,"",IF($C529=0,0,$L529/$C529))</f>
        <v/>
      </c>
      <c r="Z529" s="23" t="str">
        <f aca="false">IF(COUNTA($A529:$J529)=0,"",IF($G529=0,0,$C529/$G529))</f>
        <v/>
      </c>
      <c r="AA529" s="23" t="str">
        <f aca="false">IF(COUNTA($A529:$J529)=0,"",IF($G529=0,0,$T529/$G529))</f>
        <v/>
      </c>
      <c r="AB529" s="9" t="str">
        <f aca="false">IF(COUNTA($A529:$J529)=0,"",IF($B529="","Pick a product",IF($E529&gt;$D529,"Confirmed &gt; received",IF($F529&gt;$E529,"Dispatched &gt; confirmed",IF($G529+$H529&gt;$F529,"Delivered + returned &gt; dispatched","OK")))))</f>
        <v/>
      </c>
    </row>
    <row r="530" customFormat="false" ht="15" hidden="false" customHeight="false" outlineLevel="0" collapsed="false">
      <c r="A530" s="20"/>
      <c r="B530" s="14"/>
      <c r="C530" s="15"/>
      <c r="D530" s="21"/>
      <c r="E530" s="21"/>
      <c r="F530" s="21"/>
      <c r="G530" s="21"/>
      <c r="H530" s="21"/>
      <c r="I530" s="15"/>
      <c r="J530" s="15"/>
      <c r="K530" s="22" t="str">
        <f aca="false">IF(COUNTA($A530:$J530)=0,"",IF($I530&lt;&gt;"",$I530,IFERROR(INDEX(Settings!$B$14:$B$28,MATCH($B530,Settings!$A$14:$A$28,0)),0)))</f>
        <v/>
      </c>
      <c r="L530" s="23" t="str">
        <f aca="false">IF(COUNTA($A530:$J530)=0,"",$G530*($K530+IFERROR(INDEX(Settings!$C$14:$C$28,MATCH($B530,Settings!$A$14:$A$28,0)),0)))</f>
        <v/>
      </c>
      <c r="M530" s="23" t="str">
        <f aca="false">IF(COUNTA($A530:$J530)=0,"",($G530+$H530*Settings!$B$10)*IFERROR(INDEX(Settings!$D$14:$D$28,MATCH($B530,Settings!$A$14:$A$28,0)),0))</f>
        <v/>
      </c>
      <c r="N530" s="23" t="str">
        <f aca="false">IF(COUNTA($A530:$J530)=0,"",$F530*IFERROR(INDEX(Settings!$E$14:$E$28,MATCH($B530,Settings!$A$14:$A$28,0)),0))</f>
        <v/>
      </c>
      <c r="O530" s="23" t="str">
        <f aca="false">IF(COUNTA($A530:$J530)=0,"",$D530*Settings!$B$5)</f>
        <v/>
      </c>
      <c r="P530" s="23" t="str">
        <f aca="false">IF(COUNTA($A530:$J530)=0,"",$G530*Settings!$B$6+$H530*Settings!$B$7)</f>
        <v/>
      </c>
      <c r="Q530" s="23" t="str">
        <f aca="false">IF(COUNTA($A530:$J530)=0,"",$L530*Settings!$B$8)</f>
        <v/>
      </c>
      <c r="R530" s="23" t="str">
        <f aca="false">IF(COUNTA($A530:$J530)=0,"",($P530+$Q530)*Settings!$B$9)</f>
        <v/>
      </c>
      <c r="S530" s="23" t="str">
        <f aca="false">IF(COUNTA($A530:$J530)=0,"",$C530+$J530+SUM($M530:$R530))</f>
        <v/>
      </c>
      <c r="T530" s="23" t="str">
        <f aca="false">IF(COUNTA($A530:$J530)=0,"",$L530-$S530)</f>
        <v/>
      </c>
      <c r="U530" s="24" t="str">
        <f aca="false">IF(COUNTA($A530:$J530)=0,"",IF($L530=0,0,$T530/$L530))</f>
        <v/>
      </c>
      <c r="V530" s="24" t="str">
        <f aca="false">IF(COUNTA($A530:$J530)=0,"",IF($D530=0,0,$E530/$D530))</f>
        <v/>
      </c>
      <c r="W530" s="24" t="str">
        <f aca="false">IF(COUNTA($A530:$J530)=0,"",IF($F530=0,0,$G530/$F530))</f>
        <v/>
      </c>
      <c r="X530" s="24" t="str">
        <f aca="false">IF(COUNTA($A530:$J530)=0,"",IF($F530=0,0,$H530/$F530))</f>
        <v/>
      </c>
      <c r="Y530" s="25" t="str">
        <f aca="false">IF(COUNTA($A530:$J530)=0,"",IF($C530=0,0,$L530/$C530))</f>
        <v/>
      </c>
      <c r="Z530" s="23" t="str">
        <f aca="false">IF(COUNTA($A530:$J530)=0,"",IF($G530=0,0,$C530/$G530))</f>
        <v/>
      </c>
      <c r="AA530" s="23" t="str">
        <f aca="false">IF(COUNTA($A530:$J530)=0,"",IF($G530=0,0,$T530/$G530))</f>
        <v/>
      </c>
      <c r="AB530" s="9" t="str">
        <f aca="false">IF(COUNTA($A530:$J530)=0,"",IF($B530="","Pick a product",IF($E530&gt;$D530,"Confirmed &gt; received",IF($F530&gt;$E530,"Dispatched &gt; confirmed",IF($G530+$H530&gt;$F530,"Delivered + returned &gt; dispatched","OK")))))</f>
        <v/>
      </c>
    </row>
    <row r="531" customFormat="false" ht="15" hidden="false" customHeight="false" outlineLevel="0" collapsed="false">
      <c r="A531" s="20"/>
      <c r="B531" s="14"/>
      <c r="C531" s="15"/>
      <c r="D531" s="21"/>
      <c r="E531" s="21"/>
      <c r="F531" s="21"/>
      <c r="G531" s="21"/>
      <c r="H531" s="21"/>
      <c r="I531" s="15"/>
      <c r="J531" s="15"/>
      <c r="K531" s="22" t="str">
        <f aca="false">IF(COUNTA($A531:$J531)=0,"",IF($I531&lt;&gt;"",$I531,IFERROR(INDEX(Settings!$B$14:$B$28,MATCH($B531,Settings!$A$14:$A$28,0)),0)))</f>
        <v/>
      </c>
      <c r="L531" s="23" t="str">
        <f aca="false">IF(COUNTA($A531:$J531)=0,"",$G531*($K531+IFERROR(INDEX(Settings!$C$14:$C$28,MATCH($B531,Settings!$A$14:$A$28,0)),0)))</f>
        <v/>
      </c>
      <c r="M531" s="23" t="str">
        <f aca="false">IF(COUNTA($A531:$J531)=0,"",($G531+$H531*Settings!$B$10)*IFERROR(INDEX(Settings!$D$14:$D$28,MATCH($B531,Settings!$A$14:$A$28,0)),0))</f>
        <v/>
      </c>
      <c r="N531" s="23" t="str">
        <f aca="false">IF(COUNTA($A531:$J531)=0,"",$F531*IFERROR(INDEX(Settings!$E$14:$E$28,MATCH($B531,Settings!$A$14:$A$28,0)),0))</f>
        <v/>
      </c>
      <c r="O531" s="23" t="str">
        <f aca="false">IF(COUNTA($A531:$J531)=0,"",$D531*Settings!$B$5)</f>
        <v/>
      </c>
      <c r="P531" s="23" t="str">
        <f aca="false">IF(COUNTA($A531:$J531)=0,"",$G531*Settings!$B$6+$H531*Settings!$B$7)</f>
        <v/>
      </c>
      <c r="Q531" s="23" t="str">
        <f aca="false">IF(COUNTA($A531:$J531)=0,"",$L531*Settings!$B$8)</f>
        <v/>
      </c>
      <c r="R531" s="23" t="str">
        <f aca="false">IF(COUNTA($A531:$J531)=0,"",($P531+$Q531)*Settings!$B$9)</f>
        <v/>
      </c>
      <c r="S531" s="23" t="str">
        <f aca="false">IF(COUNTA($A531:$J531)=0,"",$C531+$J531+SUM($M531:$R531))</f>
        <v/>
      </c>
      <c r="T531" s="23" t="str">
        <f aca="false">IF(COUNTA($A531:$J531)=0,"",$L531-$S531)</f>
        <v/>
      </c>
      <c r="U531" s="24" t="str">
        <f aca="false">IF(COUNTA($A531:$J531)=0,"",IF($L531=0,0,$T531/$L531))</f>
        <v/>
      </c>
      <c r="V531" s="24" t="str">
        <f aca="false">IF(COUNTA($A531:$J531)=0,"",IF($D531=0,0,$E531/$D531))</f>
        <v/>
      </c>
      <c r="W531" s="24" t="str">
        <f aca="false">IF(COUNTA($A531:$J531)=0,"",IF($F531=0,0,$G531/$F531))</f>
        <v/>
      </c>
      <c r="X531" s="24" t="str">
        <f aca="false">IF(COUNTA($A531:$J531)=0,"",IF($F531=0,0,$H531/$F531))</f>
        <v/>
      </c>
      <c r="Y531" s="25" t="str">
        <f aca="false">IF(COUNTA($A531:$J531)=0,"",IF($C531=0,0,$L531/$C531))</f>
        <v/>
      </c>
      <c r="Z531" s="23" t="str">
        <f aca="false">IF(COUNTA($A531:$J531)=0,"",IF($G531=0,0,$C531/$G531))</f>
        <v/>
      </c>
      <c r="AA531" s="23" t="str">
        <f aca="false">IF(COUNTA($A531:$J531)=0,"",IF($G531=0,0,$T531/$G531))</f>
        <v/>
      </c>
      <c r="AB531" s="9" t="str">
        <f aca="false">IF(COUNTA($A531:$J531)=0,"",IF($B531="","Pick a product",IF($E531&gt;$D531,"Confirmed &gt; received",IF($F531&gt;$E531,"Dispatched &gt; confirmed",IF($G531+$H531&gt;$F531,"Delivered + returned &gt; dispatched","OK")))))</f>
        <v/>
      </c>
    </row>
    <row r="532" customFormat="false" ht="15" hidden="false" customHeight="false" outlineLevel="0" collapsed="false">
      <c r="A532" s="20"/>
      <c r="B532" s="14"/>
      <c r="C532" s="15"/>
      <c r="D532" s="21"/>
      <c r="E532" s="21"/>
      <c r="F532" s="21"/>
      <c r="G532" s="21"/>
      <c r="H532" s="21"/>
      <c r="I532" s="15"/>
      <c r="J532" s="15"/>
      <c r="K532" s="22" t="str">
        <f aca="false">IF(COUNTA($A532:$J532)=0,"",IF($I532&lt;&gt;"",$I532,IFERROR(INDEX(Settings!$B$14:$B$28,MATCH($B532,Settings!$A$14:$A$28,0)),0)))</f>
        <v/>
      </c>
      <c r="L532" s="23" t="str">
        <f aca="false">IF(COUNTA($A532:$J532)=0,"",$G532*($K532+IFERROR(INDEX(Settings!$C$14:$C$28,MATCH($B532,Settings!$A$14:$A$28,0)),0)))</f>
        <v/>
      </c>
      <c r="M532" s="23" t="str">
        <f aca="false">IF(COUNTA($A532:$J532)=0,"",($G532+$H532*Settings!$B$10)*IFERROR(INDEX(Settings!$D$14:$D$28,MATCH($B532,Settings!$A$14:$A$28,0)),0))</f>
        <v/>
      </c>
      <c r="N532" s="23" t="str">
        <f aca="false">IF(COUNTA($A532:$J532)=0,"",$F532*IFERROR(INDEX(Settings!$E$14:$E$28,MATCH($B532,Settings!$A$14:$A$28,0)),0))</f>
        <v/>
      </c>
      <c r="O532" s="23" t="str">
        <f aca="false">IF(COUNTA($A532:$J532)=0,"",$D532*Settings!$B$5)</f>
        <v/>
      </c>
      <c r="P532" s="23" t="str">
        <f aca="false">IF(COUNTA($A532:$J532)=0,"",$G532*Settings!$B$6+$H532*Settings!$B$7)</f>
        <v/>
      </c>
      <c r="Q532" s="23" t="str">
        <f aca="false">IF(COUNTA($A532:$J532)=0,"",$L532*Settings!$B$8)</f>
        <v/>
      </c>
      <c r="R532" s="23" t="str">
        <f aca="false">IF(COUNTA($A532:$J532)=0,"",($P532+$Q532)*Settings!$B$9)</f>
        <v/>
      </c>
      <c r="S532" s="23" t="str">
        <f aca="false">IF(COUNTA($A532:$J532)=0,"",$C532+$J532+SUM($M532:$R532))</f>
        <v/>
      </c>
      <c r="T532" s="23" t="str">
        <f aca="false">IF(COUNTA($A532:$J532)=0,"",$L532-$S532)</f>
        <v/>
      </c>
      <c r="U532" s="24" t="str">
        <f aca="false">IF(COUNTA($A532:$J532)=0,"",IF($L532=0,0,$T532/$L532))</f>
        <v/>
      </c>
      <c r="V532" s="24" t="str">
        <f aca="false">IF(COUNTA($A532:$J532)=0,"",IF($D532=0,0,$E532/$D532))</f>
        <v/>
      </c>
      <c r="W532" s="24" t="str">
        <f aca="false">IF(COUNTA($A532:$J532)=0,"",IF($F532=0,0,$G532/$F532))</f>
        <v/>
      </c>
      <c r="X532" s="24" t="str">
        <f aca="false">IF(COUNTA($A532:$J532)=0,"",IF($F532=0,0,$H532/$F532))</f>
        <v/>
      </c>
      <c r="Y532" s="25" t="str">
        <f aca="false">IF(COUNTA($A532:$J532)=0,"",IF($C532=0,0,$L532/$C532))</f>
        <v/>
      </c>
      <c r="Z532" s="23" t="str">
        <f aca="false">IF(COUNTA($A532:$J532)=0,"",IF($G532=0,0,$C532/$G532))</f>
        <v/>
      </c>
      <c r="AA532" s="23" t="str">
        <f aca="false">IF(COUNTA($A532:$J532)=0,"",IF($G532=0,0,$T532/$G532))</f>
        <v/>
      </c>
      <c r="AB532" s="9" t="str">
        <f aca="false">IF(COUNTA($A532:$J532)=0,"",IF($B532="","Pick a product",IF($E532&gt;$D532,"Confirmed &gt; received",IF($F532&gt;$E532,"Dispatched &gt; confirmed",IF($G532+$H532&gt;$F532,"Delivered + returned &gt; dispatched","OK")))))</f>
        <v/>
      </c>
    </row>
    <row r="533" customFormat="false" ht="15" hidden="false" customHeight="false" outlineLevel="0" collapsed="false">
      <c r="A533" s="20"/>
      <c r="B533" s="14"/>
      <c r="C533" s="15"/>
      <c r="D533" s="21"/>
      <c r="E533" s="21"/>
      <c r="F533" s="21"/>
      <c r="G533" s="21"/>
      <c r="H533" s="21"/>
      <c r="I533" s="15"/>
      <c r="J533" s="15"/>
      <c r="K533" s="22" t="str">
        <f aca="false">IF(COUNTA($A533:$J533)=0,"",IF($I533&lt;&gt;"",$I533,IFERROR(INDEX(Settings!$B$14:$B$28,MATCH($B533,Settings!$A$14:$A$28,0)),0)))</f>
        <v/>
      </c>
      <c r="L533" s="23" t="str">
        <f aca="false">IF(COUNTA($A533:$J533)=0,"",$G533*($K533+IFERROR(INDEX(Settings!$C$14:$C$28,MATCH($B533,Settings!$A$14:$A$28,0)),0)))</f>
        <v/>
      </c>
      <c r="M533" s="23" t="str">
        <f aca="false">IF(COUNTA($A533:$J533)=0,"",($G533+$H533*Settings!$B$10)*IFERROR(INDEX(Settings!$D$14:$D$28,MATCH($B533,Settings!$A$14:$A$28,0)),0))</f>
        <v/>
      </c>
      <c r="N533" s="23" t="str">
        <f aca="false">IF(COUNTA($A533:$J533)=0,"",$F533*IFERROR(INDEX(Settings!$E$14:$E$28,MATCH($B533,Settings!$A$14:$A$28,0)),0))</f>
        <v/>
      </c>
      <c r="O533" s="23" t="str">
        <f aca="false">IF(COUNTA($A533:$J533)=0,"",$D533*Settings!$B$5)</f>
        <v/>
      </c>
      <c r="P533" s="23" t="str">
        <f aca="false">IF(COUNTA($A533:$J533)=0,"",$G533*Settings!$B$6+$H533*Settings!$B$7)</f>
        <v/>
      </c>
      <c r="Q533" s="23" t="str">
        <f aca="false">IF(COUNTA($A533:$J533)=0,"",$L533*Settings!$B$8)</f>
        <v/>
      </c>
      <c r="R533" s="23" t="str">
        <f aca="false">IF(COUNTA($A533:$J533)=0,"",($P533+$Q533)*Settings!$B$9)</f>
        <v/>
      </c>
      <c r="S533" s="23" t="str">
        <f aca="false">IF(COUNTA($A533:$J533)=0,"",$C533+$J533+SUM($M533:$R533))</f>
        <v/>
      </c>
      <c r="T533" s="23" t="str">
        <f aca="false">IF(COUNTA($A533:$J533)=0,"",$L533-$S533)</f>
        <v/>
      </c>
      <c r="U533" s="24" t="str">
        <f aca="false">IF(COUNTA($A533:$J533)=0,"",IF($L533=0,0,$T533/$L533))</f>
        <v/>
      </c>
      <c r="V533" s="24" t="str">
        <f aca="false">IF(COUNTA($A533:$J533)=0,"",IF($D533=0,0,$E533/$D533))</f>
        <v/>
      </c>
      <c r="W533" s="24" t="str">
        <f aca="false">IF(COUNTA($A533:$J533)=0,"",IF($F533=0,0,$G533/$F533))</f>
        <v/>
      </c>
      <c r="X533" s="24" t="str">
        <f aca="false">IF(COUNTA($A533:$J533)=0,"",IF($F533=0,0,$H533/$F533))</f>
        <v/>
      </c>
      <c r="Y533" s="25" t="str">
        <f aca="false">IF(COUNTA($A533:$J533)=0,"",IF($C533=0,0,$L533/$C533))</f>
        <v/>
      </c>
      <c r="Z533" s="23" t="str">
        <f aca="false">IF(COUNTA($A533:$J533)=0,"",IF($G533=0,0,$C533/$G533))</f>
        <v/>
      </c>
      <c r="AA533" s="23" t="str">
        <f aca="false">IF(COUNTA($A533:$J533)=0,"",IF($G533=0,0,$T533/$G533))</f>
        <v/>
      </c>
      <c r="AB533" s="9" t="str">
        <f aca="false">IF(COUNTA($A533:$J533)=0,"",IF($B533="","Pick a product",IF($E533&gt;$D533,"Confirmed &gt; received",IF($F533&gt;$E533,"Dispatched &gt; confirmed",IF($G533+$H533&gt;$F533,"Delivered + returned &gt; dispatched","OK")))))</f>
        <v/>
      </c>
    </row>
    <row r="534" customFormat="false" ht="15" hidden="false" customHeight="false" outlineLevel="0" collapsed="false">
      <c r="A534" s="20"/>
      <c r="B534" s="14"/>
      <c r="C534" s="15"/>
      <c r="D534" s="21"/>
      <c r="E534" s="21"/>
      <c r="F534" s="21"/>
      <c r="G534" s="21"/>
      <c r="H534" s="21"/>
      <c r="I534" s="15"/>
      <c r="J534" s="15"/>
      <c r="K534" s="22" t="str">
        <f aca="false">IF(COUNTA($A534:$J534)=0,"",IF($I534&lt;&gt;"",$I534,IFERROR(INDEX(Settings!$B$14:$B$28,MATCH($B534,Settings!$A$14:$A$28,0)),0)))</f>
        <v/>
      </c>
      <c r="L534" s="23" t="str">
        <f aca="false">IF(COUNTA($A534:$J534)=0,"",$G534*($K534+IFERROR(INDEX(Settings!$C$14:$C$28,MATCH($B534,Settings!$A$14:$A$28,0)),0)))</f>
        <v/>
      </c>
      <c r="M534" s="23" t="str">
        <f aca="false">IF(COUNTA($A534:$J534)=0,"",($G534+$H534*Settings!$B$10)*IFERROR(INDEX(Settings!$D$14:$D$28,MATCH($B534,Settings!$A$14:$A$28,0)),0))</f>
        <v/>
      </c>
      <c r="N534" s="23" t="str">
        <f aca="false">IF(COUNTA($A534:$J534)=0,"",$F534*IFERROR(INDEX(Settings!$E$14:$E$28,MATCH($B534,Settings!$A$14:$A$28,0)),0))</f>
        <v/>
      </c>
      <c r="O534" s="23" t="str">
        <f aca="false">IF(COUNTA($A534:$J534)=0,"",$D534*Settings!$B$5)</f>
        <v/>
      </c>
      <c r="P534" s="23" t="str">
        <f aca="false">IF(COUNTA($A534:$J534)=0,"",$G534*Settings!$B$6+$H534*Settings!$B$7)</f>
        <v/>
      </c>
      <c r="Q534" s="23" t="str">
        <f aca="false">IF(COUNTA($A534:$J534)=0,"",$L534*Settings!$B$8)</f>
        <v/>
      </c>
      <c r="R534" s="23" t="str">
        <f aca="false">IF(COUNTA($A534:$J534)=0,"",($P534+$Q534)*Settings!$B$9)</f>
        <v/>
      </c>
      <c r="S534" s="23" t="str">
        <f aca="false">IF(COUNTA($A534:$J534)=0,"",$C534+$J534+SUM($M534:$R534))</f>
        <v/>
      </c>
      <c r="T534" s="23" t="str">
        <f aca="false">IF(COUNTA($A534:$J534)=0,"",$L534-$S534)</f>
        <v/>
      </c>
      <c r="U534" s="24" t="str">
        <f aca="false">IF(COUNTA($A534:$J534)=0,"",IF($L534=0,0,$T534/$L534))</f>
        <v/>
      </c>
      <c r="V534" s="24" t="str">
        <f aca="false">IF(COUNTA($A534:$J534)=0,"",IF($D534=0,0,$E534/$D534))</f>
        <v/>
      </c>
      <c r="W534" s="24" t="str">
        <f aca="false">IF(COUNTA($A534:$J534)=0,"",IF($F534=0,0,$G534/$F534))</f>
        <v/>
      </c>
      <c r="X534" s="24" t="str">
        <f aca="false">IF(COUNTA($A534:$J534)=0,"",IF($F534=0,0,$H534/$F534))</f>
        <v/>
      </c>
      <c r="Y534" s="25" t="str">
        <f aca="false">IF(COUNTA($A534:$J534)=0,"",IF($C534=0,0,$L534/$C534))</f>
        <v/>
      </c>
      <c r="Z534" s="23" t="str">
        <f aca="false">IF(COUNTA($A534:$J534)=0,"",IF($G534=0,0,$C534/$G534))</f>
        <v/>
      </c>
      <c r="AA534" s="23" t="str">
        <f aca="false">IF(COUNTA($A534:$J534)=0,"",IF($G534=0,0,$T534/$G534))</f>
        <v/>
      </c>
      <c r="AB534" s="9" t="str">
        <f aca="false">IF(COUNTA($A534:$J534)=0,"",IF($B534="","Pick a product",IF($E534&gt;$D534,"Confirmed &gt; received",IF($F534&gt;$E534,"Dispatched &gt; confirmed",IF($G534+$H534&gt;$F534,"Delivered + returned &gt; dispatched","OK")))))</f>
        <v/>
      </c>
    </row>
    <row r="535" customFormat="false" ht="15" hidden="false" customHeight="false" outlineLevel="0" collapsed="false">
      <c r="A535" s="20"/>
      <c r="B535" s="14"/>
      <c r="C535" s="15"/>
      <c r="D535" s="21"/>
      <c r="E535" s="21"/>
      <c r="F535" s="21"/>
      <c r="G535" s="21"/>
      <c r="H535" s="21"/>
      <c r="I535" s="15"/>
      <c r="J535" s="15"/>
      <c r="K535" s="22" t="str">
        <f aca="false">IF(COUNTA($A535:$J535)=0,"",IF($I535&lt;&gt;"",$I535,IFERROR(INDEX(Settings!$B$14:$B$28,MATCH($B535,Settings!$A$14:$A$28,0)),0)))</f>
        <v/>
      </c>
      <c r="L535" s="23" t="str">
        <f aca="false">IF(COUNTA($A535:$J535)=0,"",$G535*($K535+IFERROR(INDEX(Settings!$C$14:$C$28,MATCH($B535,Settings!$A$14:$A$28,0)),0)))</f>
        <v/>
      </c>
      <c r="M535" s="23" t="str">
        <f aca="false">IF(COUNTA($A535:$J535)=0,"",($G535+$H535*Settings!$B$10)*IFERROR(INDEX(Settings!$D$14:$D$28,MATCH($B535,Settings!$A$14:$A$28,0)),0))</f>
        <v/>
      </c>
      <c r="N535" s="23" t="str">
        <f aca="false">IF(COUNTA($A535:$J535)=0,"",$F535*IFERROR(INDEX(Settings!$E$14:$E$28,MATCH($B535,Settings!$A$14:$A$28,0)),0))</f>
        <v/>
      </c>
      <c r="O535" s="23" t="str">
        <f aca="false">IF(COUNTA($A535:$J535)=0,"",$D535*Settings!$B$5)</f>
        <v/>
      </c>
      <c r="P535" s="23" t="str">
        <f aca="false">IF(COUNTA($A535:$J535)=0,"",$G535*Settings!$B$6+$H535*Settings!$B$7)</f>
        <v/>
      </c>
      <c r="Q535" s="23" t="str">
        <f aca="false">IF(COUNTA($A535:$J535)=0,"",$L535*Settings!$B$8)</f>
        <v/>
      </c>
      <c r="R535" s="23" t="str">
        <f aca="false">IF(COUNTA($A535:$J535)=0,"",($P535+$Q535)*Settings!$B$9)</f>
        <v/>
      </c>
      <c r="S535" s="23" t="str">
        <f aca="false">IF(COUNTA($A535:$J535)=0,"",$C535+$J535+SUM($M535:$R535))</f>
        <v/>
      </c>
      <c r="T535" s="23" t="str">
        <f aca="false">IF(COUNTA($A535:$J535)=0,"",$L535-$S535)</f>
        <v/>
      </c>
      <c r="U535" s="24" t="str">
        <f aca="false">IF(COUNTA($A535:$J535)=0,"",IF($L535=0,0,$T535/$L535))</f>
        <v/>
      </c>
      <c r="V535" s="24" t="str">
        <f aca="false">IF(COUNTA($A535:$J535)=0,"",IF($D535=0,0,$E535/$D535))</f>
        <v/>
      </c>
      <c r="W535" s="24" t="str">
        <f aca="false">IF(COUNTA($A535:$J535)=0,"",IF($F535=0,0,$G535/$F535))</f>
        <v/>
      </c>
      <c r="X535" s="24" t="str">
        <f aca="false">IF(COUNTA($A535:$J535)=0,"",IF($F535=0,0,$H535/$F535))</f>
        <v/>
      </c>
      <c r="Y535" s="25" t="str">
        <f aca="false">IF(COUNTA($A535:$J535)=0,"",IF($C535=0,0,$L535/$C535))</f>
        <v/>
      </c>
      <c r="Z535" s="23" t="str">
        <f aca="false">IF(COUNTA($A535:$J535)=0,"",IF($G535=0,0,$C535/$G535))</f>
        <v/>
      </c>
      <c r="AA535" s="23" t="str">
        <f aca="false">IF(COUNTA($A535:$J535)=0,"",IF($G535=0,0,$T535/$G535))</f>
        <v/>
      </c>
      <c r="AB535" s="9" t="str">
        <f aca="false">IF(COUNTA($A535:$J535)=0,"",IF($B535="","Pick a product",IF($E535&gt;$D535,"Confirmed &gt; received",IF($F535&gt;$E535,"Dispatched &gt; confirmed",IF($G535+$H535&gt;$F535,"Delivered + returned &gt; dispatched","OK")))))</f>
        <v/>
      </c>
    </row>
    <row r="536" customFormat="false" ht="15" hidden="false" customHeight="false" outlineLevel="0" collapsed="false">
      <c r="A536" s="20"/>
      <c r="B536" s="14"/>
      <c r="C536" s="15"/>
      <c r="D536" s="21"/>
      <c r="E536" s="21"/>
      <c r="F536" s="21"/>
      <c r="G536" s="21"/>
      <c r="H536" s="21"/>
      <c r="I536" s="15"/>
      <c r="J536" s="15"/>
      <c r="K536" s="22" t="str">
        <f aca="false">IF(COUNTA($A536:$J536)=0,"",IF($I536&lt;&gt;"",$I536,IFERROR(INDEX(Settings!$B$14:$B$28,MATCH($B536,Settings!$A$14:$A$28,0)),0)))</f>
        <v/>
      </c>
      <c r="L536" s="23" t="str">
        <f aca="false">IF(COUNTA($A536:$J536)=0,"",$G536*($K536+IFERROR(INDEX(Settings!$C$14:$C$28,MATCH($B536,Settings!$A$14:$A$28,0)),0)))</f>
        <v/>
      </c>
      <c r="M536" s="23" t="str">
        <f aca="false">IF(COUNTA($A536:$J536)=0,"",($G536+$H536*Settings!$B$10)*IFERROR(INDEX(Settings!$D$14:$D$28,MATCH($B536,Settings!$A$14:$A$28,0)),0))</f>
        <v/>
      </c>
      <c r="N536" s="23" t="str">
        <f aca="false">IF(COUNTA($A536:$J536)=0,"",$F536*IFERROR(INDEX(Settings!$E$14:$E$28,MATCH($B536,Settings!$A$14:$A$28,0)),0))</f>
        <v/>
      </c>
      <c r="O536" s="23" t="str">
        <f aca="false">IF(COUNTA($A536:$J536)=0,"",$D536*Settings!$B$5)</f>
        <v/>
      </c>
      <c r="P536" s="23" t="str">
        <f aca="false">IF(COUNTA($A536:$J536)=0,"",$G536*Settings!$B$6+$H536*Settings!$B$7)</f>
        <v/>
      </c>
      <c r="Q536" s="23" t="str">
        <f aca="false">IF(COUNTA($A536:$J536)=0,"",$L536*Settings!$B$8)</f>
        <v/>
      </c>
      <c r="R536" s="23" t="str">
        <f aca="false">IF(COUNTA($A536:$J536)=0,"",($P536+$Q536)*Settings!$B$9)</f>
        <v/>
      </c>
      <c r="S536" s="23" t="str">
        <f aca="false">IF(COUNTA($A536:$J536)=0,"",$C536+$J536+SUM($M536:$R536))</f>
        <v/>
      </c>
      <c r="T536" s="23" t="str">
        <f aca="false">IF(COUNTA($A536:$J536)=0,"",$L536-$S536)</f>
        <v/>
      </c>
      <c r="U536" s="24" t="str">
        <f aca="false">IF(COUNTA($A536:$J536)=0,"",IF($L536=0,0,$T536/$L536))</f>
        <v/>
      </c>
      <c r="V536" s="24" t="str">
        <f aca="false">IF(COUNTA($A536:$J536)=0,"",IF($D536=0,0,$E536/$D536))</f>
        <v/>
      </c>
      <c r="W536" s="24" t="str">
        <f aca="false">IF(COUNTA($A536:$J536)=0,"",IF($F536=0,0,$G536/$F536))</f>
        <v/>
      </c>
      <c r="X536" s="24" t="str">
        <f aca="false">IF(COUNTA($A536:$J536)=0,"",IF($F536=0,0,$H536/$F536))</f>
        <v/>
      </c>
      <c r="Y536" s="25" t="str">
        <f aca="false">IF(COUNTA($A536:$J536)=0,"",IF($C536=0,0,$L536/$C536))</f>
        <v/>
      </c>
      <c r="Z536" s="23" t="str">
        <f aca="false">IF(COUNTA($A536:$J536)=0,"",IF($G536=0,0,$C536/$G536))</f>
        <v/>
      </c>
      <c r="AA536" s="23" t="str">
        <f aca="false">IF(COUNTA($A536:$J536)=0,"",IF($G536=0,0,$T536/$G536))</f>
        <v/>
      </c>
      <c r="AB536" s="9" t="str">
        <f aca="false">IF(COUNTA($A536:$J536)=0,"",IF($B536="","Pick a product",IF($E536&gt;$D536,"Confirmed &gt; received",IF($F536&gt;$E536,"Dispatched &gt; confirmed",IF($G536+$H536&gt;$F536,"Delivered + returned &gt; dispatched","OK")))))</f>
        <v/>
      </c>
    </row>
    <row r="537" customFormat="false" ht="15" hidden="false" customHeight="false" outlineLevel="0" collapsed="false">
      <c r="A537" s="20"/>
      <c r="B537" s="14"/>
      <c r="C537" s="15"/>
      <c r="D537" s="21"/>
      <c r="E537" s="21"/>
      <c r="F537" s="21"/>
      <c r="G537" s="21"/>
      <c r="H537" s="21"/>
      <c r="I537" s="15"/>
      <c r="J537" s="15"/>
      <c r="K537" s="22" t="str">
        <f aca="false">IF(COUNTA($A537:$J537)=0,"",IF($I537&lt;&gt;"",$I537,IFERROR(INDEX(Settings!$B$14:$B$28,MATCH($B537,Settings!$A$14:$A$28,0)),0)))</f>
        <v/>
      </c>
      <c r="L537" s="23" t="str">
        <f aca="false">IF(COUNTA($A537:$J537)=0,"",$G537*($K537+IFERROR(INDEX(Settings!$C$14:$C$28,MATCH($B537,Settings!$A$14:$A$28,0)),0)))</f>
        <v/>
      </c>
      <c r="M537" s="23" t="str">
        <f aca="false">IF(COUNTA($A537:$J537)=0,"",($G537+$H537*Settings!$B$10)*IFERROR(INDEX(Settings!$D$14:$D$28,MATCH($B537,Settings!$A$14:$A$28,0)),0))</f>
        <v/>
      </c>
      <c r="N537" s="23" t="str">
        <f aca="false">IF(COUNTA($A537:$J537)=0,"",$F537*IFERROR(INDEX(Settings!$E$14:$E$28,MATCH($B537,Settings!$A$14:$A$28,0)),0))</f>
        <v/>
      </c>
      <c r="O537" s="23" t="str">
        <f aca="false">IF(COUNTA($A537:$J537)=0,"",$D537*Settings!$B$5)</f>
        <v/>
      </c>
      <c r="P537" s="23" t="str">
        <f aca="false">IF(COUNTA($A537:$J537)=0,"",$G537*Settings!$B$6+$H537*Settings!$B$7)</f>
        <v/>
      </c>
      <c r="Q537" s="23" t="str">
        <f aca="false">IF(COUNTA($A537:$J537)=0,"",$L537*Settings!$B$8)</f>
        <v/>
      </c>
      <c r="R537" s="23" t="str">
        <f aca="false">IF(COUNTA($A537:$J537)=0,"",($P537+$Q537)*Settings!$B$9)</f>
        <v/>
      </c>
      <c r="S537" s="23" t="str">
        <f aca="false">IF(COUNTA($A537:$J537)=0,"",$C537+$J537+SUM($M537:$R537))</f>
        <v/>
      </c>
      <c r="T537" s="23" t="str">
        <f aca="false">IF(COUNTA($A537:$J537)=0,"",$L537-$S537)</f>
        <v/>
      </c>
      <c r="U537" s="24" t="str">
        <f aca="false">IF(COUNTA($A537:$J537)=0,"",IF($L537=0,0,$T537/$L537))</f>
        <v/>
      </c>
      <c r="V537" s="24" t="str">
        <f aca="false">IF(COUNTA($A537:$J537)=0,"",IF($D537=0,0,$E537/$D537))</f>
        <v/>
      </c>
      <c r="W537" s="24" t="str">
        <f aca="false">IF(COUNTA($A537:$J537)=0,"",IF($F537=0,0,$G537/$F537))</f>
        <v/>
      </c>
      <c r="X537" s="24" t="str">
        <f aca="false">IF(COUNTA($A537:$J537)=0,"",IF($F537=0,0,$H537/$F537))</f>
        <v/>
      </c>
      <c r="Y537" s="25" t="str">
        <f aca="false">IF(COUNTA($A537:$J537)=0,"",IF($C537=0,0,$L537/$C537))</f>
        <v/>
      </c>
      <c r="Z537" s="23" t="str">
        <f aca="false">IF(COUNTA($A537:$J537)=0,"",IF($G537=0,0,$C537/$G537))</f>
        <v/>
      </c>
      <c r="AA537" s="23" t="str">
        <f aca="false">IF(COUNTA($A537:$J537)=0,"",IF($G537=0,0,$T537/$G537))</f>
        <v/>
      </c>
      <c r="AB537" s="9" t="str">
        <f aca="false">IF(COUNTA($A537:$J537)=0,"",IF($B537="","Pick a product",IF($E537&gt;$D537,"Confirmed &gt; received",IF($F537&gt;$E537,"Dispatched &gt; confirmed",IF($G537+$H537&gt;$F537,"Delivered + returned &gt; dispatched","OK")))))</f>
        <v/>
      </c>
    </row>
    <row r="538" customFormat="false" ht="15" hidden="false" customHeight="false" outlineLevel="0" collapsed="false">
      <c r="A538" s="20"/>
      <c r="B538" s="14"/>
      <c r="C538" s="15"/>
      <c r="D538" s="21"/>
      <c r="E538" s="21"/>
      <c r="F538" s="21"/>
      <c r="G538" s="21"/>
      <c r="H538" s="21"/>
      <c r="I538" s="15"/>
      <c r="J538" s="15"/>
      <c r="K538" s="22" t="str">
        <f aca="false">IF(COUNTA($A538:$J538)=0,"",IF($I538&lt;&gt;"",$I538,IFERROR(INDEX(Settings!$B$14:$B$28,MATCH($B538,Settings!$A$14:$A$28,0)),0)))</f>
        <v/>
      </c>
      <c r="L538" s="23" t="str">
        <f aca="false">IF(COUNTA($A538:$J538)=0,"",$G538*($K538+IFERROR(INDEX(Settings!$C$14:$C$28,MATCH($B538,Settings!$A$14:$A$28,0)),0)))</f>
        <v/>
      </c>
      <c r="M538" s="23" t="str">
        <f aca="false">IF(COUNTA($A538:$J538)=0,"",($G538+$H538*Settings!$B$10)*IFERROR(INDEX(Settings!$D$14:$D$28,MATCH($B538,Settings!$A$14:$A$28,0)),0))</f>
        <v/>
      </c>
      <c r="N538" s="23" t="str">
        <f aca="false">IF(COUNTA($A538:$J538)=0,"",$F538*IFERROR(INDEX(Settings!$E$14:$E$28,MATCH($B538,Settings!$A$14:$A$28,0)),0))</f>
        <v/>
      </c>
      <c r="O538" s="23" t="str">
        <f aca="false">IF(COUNTA($A538:$J538)=0,"",$D538*Settings!$B$5)</f>
        <v/>
      </c>
      <c r="P538" s="23" t="str">
        <f aca="false">IF(COUNTA($A538:$J538)=0,"",$G538*Settings!$B$6+$H538*Settings!$B$7)</f>
        <v/>
      </c>
      <c r="Q538" s="23" t="str">
        <f aca="false">IF(COUNTA($A538:$J538)=0,"",$L538*Settings!$B$8)</f>
        <v/>
      </c>
      <c r="R538" s="23" t="str">
        <f aca="false">IF(COUNTA($A538:$J538)=0,"",($P538+$Q538)*Settings!$B$9)</f>
        <v/>
      </c>
      <c r="S538" s="23" t="str">
        <f aca="false">IF(COUNTA($A538:$J538)=0,"",$C538+$J538+SUM($M538:$R538))</f>
        <v/>
      </c>
      <c r="T538" s="23" t="str">
        <f aca="false">IF(COUNTA($A538:$J538)=0,"",$L538-$S538)</f>
        <v/>
      </c>
      <c r="U538" s="24" t="str">
        <f aca="false">IF(COUNTA($A538:$J538)=0,"",IF($L538=0,0,$T538/$L538))</f>
        <v/>
      </c>
      <c r="V538" s="24" t="str">
        <f aca="false">IF(COUNTA($A538:$J538)=0,"",IF($D538=0,0,$E538/$D538))</f>
        <v/>
      </c>
      <c r="W538" s="24" t="str">
        <f aca="false">IF(COUNTA($A538:$J538)=0,"",IF($F538=0,0,$G538/$F538))</f>
        <v/>
      </c>
      <c r="X538" s="24" t="str">
        <f aca="false">IF(COUNTA($A538:$J538)=0,"",IF($F538=0,0,$H538/$F538))</f>
        <v/>
      </c>
      <c r="Y538" s="25" t="str">
        <f aca="false">IF(COUNTA($A538:$J538)=0,"",IF($C538=0,0,$L538/$C538))</f>
        <v/>
      </c>
      <c r="Z538" s="23" t="str">
        <f aca="false">IF(COUNTA($A538:$J538)=0,"",IF($G538=0,0,$C538/$G538))</f>
        <v/>
      </c>
      <c r="AA538" s="23" t="str">
        <f aca="false">IF(COUNTA($A538:$J538)=0,"",IF($G538=0,0,$T538/$G538))</f>
        <v/>
      </c>
      <c r="AB538" s="9" t="str">
        <f aca="false">IF(COUNTA($A538:$J538)=0,"",IF($B538="","Pick a product",IF($E538&gt;$D538,"Confirmed &gt; received",IF($F538&gt;$E538,"Dispatched &gt; confirmed",IF($G538+$H538&gt;$F538,"Delivered + returned &gt; dispatched","OK")))))</f>
        <v/>
      </c>
    </row>
    <row r="539" customFormat="false" ht="15" hidden="false" customHeight="false" outlineLevel="0" collapsed="false">
      <c r="A539" s="20"/>
      <c r="B539" s="14"/>
      <c r="C539" s="15"/>
      <c r="D539" s="21"/>
      <c r="E539" s="21"/>
      <c r="F539" s="21"/>
      <c r="G539" s="21"/>
      <c r="H539" s="21"/>
      <c r="I539" s="15"/>
      <c r="J539" s="15"/>
      <c r="K539" s="22" t="str">
        <f aca="false">IF(COUNTA($A539:$J539)=0,"",IF($I539&lt;&gt;"",$I539,IFERROR(INDEX(Settings!$B$14:$B$28,MATCH($B539,Settings!$A$14:$A$28,0)),0)))</f>
        <v/>
      </c>
      <c r="L539" s="23" t="str">
        <f aca="false">IF(COUNTA($A539:$J539)=0,"",$G539*($K539+IFERROR(INDEX(Settings!$C$14:$C$28,MATCH($B539,Settings!$A$14:$A$28,0)),0)))</f>
        <v/>
      </c>
      <c r="M539" s="23" t="str">
        <f aca="false">IF(COUNTA($A539:$J539)=0,"",($G539+$H539*Settings!$B$10)*IFERROR(INDEX(Settings!$D$14:$D$28,MATCH($B539,Settings!$A$14:$A$28,0)),0))</f>
        <v/>
      </c>
      <c r="N539" s="23" t="str">
        <f aca="false">IF(COUNTA($A539:$J539)=0,"",$F539*IFERROR(INDEX(Settings!$E$14:$E$28,MATCH($B539,Settings!$A$14:$A$28,0)),0))</f>
        <v/>
      </c>
      <c r="O539" s="23" t="str">
        <f aca="false">IF(COUNTA($A539:$J539)=0,"",$D539*Settings!$B$5)</f>
        <v/>
      </c>
      <c r="P539" s="23" t="str">
        <f aca="false">IF(COUNTA($A539:$J539)=0,"",$G539*Settings!$B$6+$H539*Settings!$B$7)</f>
        <v/>
      </c>
      <c r="Q539" s="23" t="str">
        <f aca="false">IF(COUNTA($A539:$J539)=0,"",$L539*Settings!$B$8)</f>
        <v/>
      </c>
      <c r="R539" s="23" t="str">
        <f aca="false">IF(COUNTA($A539:$J539)=0,"",($P539+$Q539)*Settings!$B$9)</f>
        <v/>
      </c>
      <c r="S539" s="23" t="str">
        <f aca="false">IF(COUNTA($A539:$J539)=0,"",$C539+$J539+SUM($M539:$R539))</f>
        <v/>
      </c>
      <c r="T539" s="23" t="str">
        <f aca="false">IF(COUNTA($A539:$J539)=0,"",$L539-$S539)</f>
        <v/>
      </c>
      <c r="U539" s="24" t="str">
        <f aca="false">IF(COUNTA($A539:$J539)=0,"",IF($L539=0,0,$T539/$L539))</f>
        <v/>
      </c>
      <c r="V539" s="24" t="str">
        <f aca="false">IF(COUNTA($A539:$J539)=0,"",IF($D539=0,0,$E539/$D539))</f>
        <v/>
      </c>
      <c r="W539" s="24" t="str">
        <f aca="false">IF(COUNTA($A539:$J539)=0,"",IF($F539=0,0,$G539/$F539))</f>
        <v/>
      </c>
      <c r="X539" s="24" t="str">
        <f aca="false">IF(COUNTA($A539:$J539)=0,"",IF($F539=0,0,$H539/$F539))</f>
        <v/>
      </c>
      <c r="Y539" s="25" t="str">
        <f aca="false">IF(COUNTA($A539:$J539)=0,"",IF($C539=0,0,$L539/$C539))</f>
        <v/>
      </c>
      <c r="Z539" s="23" t="str">
        <f aca="false">IF(COUNTA($A539:$J539)=0,"",IF($G539=0,0,$C539/$G539))</f>
        <v/>
      </c>
      <c r="AA539" s="23" t="str">
        <f aca="false">IF(COUNTA($A539:$J539)=0,"",IF($G539=0,0,$T539/$G539))</f>
        <v/>
      </c>
      <c r="AB539" s="9" t="str">
        <f aca="false">IF(COUNTA($A539:$J539)=0,"",IF($B539="","Pick a product",IF($E539&gt;$D539,"Confirmed &gt; received",IF($F539&gt;$E539,"Dispatched &gt; confirmed",IF($G539+$H539&gt;$F539,"Delivered + returned &gt; dispatched","OK")))))</f>
        <v/>
      </c>
    </row>
    <row r="540" customFormat="false" ht="15" hidden="false" customHeight="false" outlineLevel="0" collapsed="false">
      <c r="A540" s="20"/>
      <c r="B540" s="14"/>
      <c r="C540" s="15"/>
      <c r="D540" s="21"/>
      <c r="E540" s="21"/>
      <c r="F540" s="21"/>
      <c r="G540" s="21"/>
      <c r="H540" s="21"/>
      <c r="I540" s="15"/>
      <c r="J540" s="15"/>
      <c r="K540" s="22" t="str">
        <f aca="false">IF(COUNTA($A540:$J540)=0,"",IF($I540&lt;&gt;"",$I540,IFERROR(INDEX(Settings!$B$14:$B$28,MATCH($B540,Settings!$A$14:$A$28,0)),0)))</f>
        <v/>
      </c>
      <c r="L540" s="23" t="str">
        <f aca="false">IF(COUNTA($A540:$J540)=0,"",$G540*($K540+IFERROR(INDEX(Settings!$C$14:$C$28,MATCH($B540,Settings!$A$14:$A$28,0)),0)))</f>
        <v/>
      </c>
      <c r="M540" s="23" t="str">
        <f aca="false">IF(COUNTA($A540:$J540)=0,"",($G540+$H540*Settings!$B$10)*IFERROR(INDEX(Settings!$D$14:$D$28,MATCH($B540,Settings!$A$14:$A$28,0)),0))</f>
        <v/>
      </c>
      <c r="N540" s="23" t="str">
        <f aca="false">IF(COUNTA($A540:$J540)=0,"",$F540*IFERROR(INDEX(Settings!$E$14:$E$28,MATCH($B540,Settings!$A$14:$A$28,0)),0))</f>
        <v/>
      </c>
      <c r="O540" s="23" t="str">
        <f aca="false">IF(COUNTA($A540:$J540)=0,"",$D540*Settings!$B$5)</f>
        <v/>
      </c>
      <c r="P540" s="23" t="str">
        <f aca="false">IF(COUNTA($A540:$J540)=0,"",$G540*Settings!$B$6+$H540*Settings!$B$7)</f>
        <v/>
      </c>
      <c r="Q540" s="23" t="str">
        <f aca="false">IF(COUNTA($A540:$J540)=0,"",$L540*Settings!$B$8)</f>
        <v/>
      </c>
      <c r="R540" s="23" t="str">
        <f aca="false">IF(COUNTA($A540:$J540)=0,"",($P540+$Q540)*Settings!$B$9)</f>
        <v/>
      </c>
      <c r="S540" s="23" t="str">
        <f aca="false">IF(COUNTA($A540:$J540)=0,"",$C540+$J540+SUM($M540:$R540))</f>
        <v/>
      </c>
      <c r="T540" s="23" t="str">
        <f aca="false">IF(COUNTA($A540:$J540)=0,"",$L540-$S540)</f>
        <v/>
      </c>
      <c r="U540" s="24" t="str">
        <f aca="false">IF(COUNTA($A540:$J540)=0,"",IF($L540=0,0,$T540/$L540))</f>
        <v/>
      </c>
      <c r="V540" s="24" t="str">
        <f aca="false">IF(COUNTA($A540:$J540)=0,"",IF($D540=0,0,$E540/$D540))</f>
        <v/>
      </c>
      <c r="W540" s="24" t="str">
        <f aca="false">IF(COUNTA($A540:$J540)=0,"",IF($F540=0,0,$G540/$F540))</f>
        <v/>
      </c>
      <c r="X540" s="24" t="str">
        <f aca="false">IF(COUNTA($A540:$J540)=0,"",IF($F540=0,0,$H540/$F540))</f>
        <v/>
      </c>
      <c r="Y540" s="25" t="str">
        <f aca="false">IF(COUNTA($A540:$J540)=0,"",IF($C540=0,0,$L540/$C540))</f>
        <v/>
      </c>
      <c r="Z540" s="23" t="str">
        <f aca="false">IF(COUNTA($A540:$J540)=0,"",IF($G540=0,0,$C540/$G540))</f>
        <v/>
      </c>
      <c r="AA540" s="23" t="str">
        <f aca="false">IF(COUNTA($A540:$J540)=0,"",IF($G540=0,0,$T540/$G540))</f>
        <v/>
      </c>
      <c r="AB540" s="9" t="str">
        <f aca="false">IF(COUNTA($A540:$J540)=0,"",IF($B540="","Pick a product",IF($E540&gt;$D540,"Confirmed &gt; received",IF($F540&gt;$E540,"Dispatched &gt; confirmed",IF($G540+$H540&gt;$F540,"Delivered + returned &gt; dispatched","OK")))))</f>
        <v/>
      </c>
    </row>
    <row r="541" customFormat="false" ht="15" hidden="false" customHeight="false" outlineLevel="0" collapsed="false">
      <c r="A541" s="20"/>
      <c r="B541" s="14"/>
      <c r="C541" s="15"/>
      <c r="D541" s="21"/>
      <c r="E541" s="21"/>
      <c r="F541" s="21"/>
      <c r="G541" s="21"/>
      <c r="H541" s="21"/>
      <c r="I541" s="15"/>
      <c r="J541" s="15"/>
      <c r="K541" s="22" t="str">
        <f aca="false">IF(COUNTA($A541:$J541)=0,"",IF($I541&lt;&gt;"",$I541,IFERROR(INDEX(Settings!$B$14:$B$28,MATCH($B541,Settings!$A$14:$A$28,0)),0)))</f>
        <v/>
      </c>
      <c r="L541" s="23" t="str">
        <f aca="false">IF(COUNTA($A541:$J541)=0,"",$G541*($K541+IFERROR(INDEX(Settings!$C$14:$C$28,MATCH($B541,Settings!$A$14:$A$28,0)),0)))</f>
        <v/>
      </c>
      <c r="M541" s="23" t="str">
        <f aca="false">IF(COUNTA($A541:$J541)=0,"",($G541+$H541*Settings!$B$10)*IFERROR(INDEX(Settings!$D$14:$D$28,MATCH($B541,Settings!$A$14:$A$28,0)),0))</f>
        <v/>
      </c>
      <c r="N541" s="23" t="str">
        <f aca="false">IF(COUNTA($A541:$J541)=0,"",$F541*IFERROR(INDEX(Settings!$E$14:$E$28,MATCH($B541,Settings!$A$14:$A$28,0)),0))</f>
        <v/>
      </c>
      <c r="O541" s="23" t="str">
        <f aca="false">IF(COUNTA($A541:$J541)=0,"",$D541*Settings!$B$5)</f>
        <v/>
      </c>
      <c r="P541" s="23" t="str">
        <f aca="false">IF(COUNTA($A541:$J541)=0,"",$G541*Settings!$B$6+$H541*Settings!$B$7)</f>
        <v/>
      </c>
      <c r="Q541" s="23" t="str">
        <f aca="false">IF(COUNTA($A541:$J541)=0,"",$L541*Settings!$B$8)</f>
        <v/>
      </c>
      <c r="R541" s="23" t="str">
        <f aca="false">IF(COUNTA($A541:$J541)=0,"",($P541+$Q541)*Settings!$B$9)</f>
        <v/>
      </c>
      <c r="S541" s="23" t="str">
        <f aca="false">IF(COUNTA($A541:$J541)=0,"",$C541+$J541+SUM($M541:$R541))</f>
        <v/>
      </c>
      <c r="T541" s="23" t="str">
        <f aca="false">IF(COUNTA($A541:$J541)=0,"",$L541-$S541)</f>
        <v/>
      </c>
      <c r="U541" s="24" t="str">
        <f aca="false">IF(COUNTA($A541:$J541)=0,"",IF($L541=0,0,$T541/$L541))</f>
        <v/>
      </c>
      <c r="V541" s="24" t="str">
        <f aca="false">IF(COUNTA($A541:$J541)=0,"",IF($D541=0,0,$E541/$D541))</f>
        <v/>
      </c>
      <c r="W541" s="24" t="str">
        <f aca="false">IF(COUNTA($A541:$J541)=0,"",IF($F541=0,0,$G541/$F541))</f>
        <v/>
      </c>
      <c r="X541" s="24" t="str">
        <f aca="false">IF(COUNTA($A541:$J541)=0,"",IF($F541=0,0,$H541/$F541))</f>
        <v/>
      </c>
      <c r="Y541" s="25" t="str">
        <f aca="false">IF(COUNTA($A541:$J541)=0,"",IF($C541=0,0,$L541/$C541))</f>
        <v/>
      </c>
      <c r="Z541" s="23" t="str">
        <f aca="false">IF(COUNTA($A541:$J541)=0,"",IF($G541=0,0,$C541/$G541))</f>
        <v/>
      </c>
      <c r="AA541" s="23" t="str">
        <f aca="false">IF(COUNTA($A541:$J541)=0,"",IF($G541=0,0,$T541/$G541))</f>
        <v/>
      </c>
      <c r="AB541" s="9" t="str">
        <f aca="false">IF(COUNTA($A541:$J541)=0,"",IF($B541="","Pick a product",IF($E541&gt;$D541,"Confirmed &gt; received",IF($F541&gt;$E541,"Dispatched &gt; confirmed",IF($G541+$H541&gt;$F541,"Delivered + returned &gt; dispatched","OK")))))</f>
        <v/>
      </c>
    </row>
    <row r="542" customFormat="false" ht="15" hidden="false" customHeight="false" outlineLevel="0" collapsed="false">
      <c r="A542" s="20"/>
      <c r="B542" s="14"/>
      <c r="C542" s="15"/>
      <c r="D542" s="21"/>
      <c r="E542" s="21"/>
      <c r="F542" s="21"/>
      <c r="G542" s="21"/>
      <c r="H542" s="21"/>
      <c r="I542" s="15"/>
      <c r="J542" s="15"/>
      <c r="K542" s="22" t="str">
        <f aca="false">IF(COUNTA($A542:$J542)=0,"",IF($I542&lt;&gt;"",$I542,IFERROR(INDEX(Settings!$B$14:$B$28,MATCH($B542,Settings!$A$14:$A$28,0)),0)))</f>
        <v/>
      </c>
      <c r="L542" s="23" t="str">
        <f aca="false">IF(COUNTA($A542:$J542)=0,"",$G542*($K542+IFERROR(INDEX(Settings!$C$14:$C$28,MATCH($B542,Settings!$A$14:$A$28,0)),0)))</f>
        <v/>
      </c>
      <c r="M542" s="23" t="str">
        <f aca="false">IF(COUNTA($A542:$J542)=0,"",($G542+$H542*Settings!$B$10)*IFERROR(INDEX(Settings!$D$14:$D$28,MATCH($B542,Settings!$A$14:$A$28,0)),0))</f>
        <v/>
      </c>
      <c r="N542" s="23" t="str">
        <f aca="false">IF(COUNTA($A542:$J542)=0,"",$F542*IFERROR(INDEX(Settings!$E$14:$E$28,MATCH($B542,Settings!$A$14:$A$28,0)),0))</f>
        <v/>
      </c>
      <c r="O542" s="23" t="str">
        <f aca="false">IF(COUNTA($A542:$J542)=0,"",$D542*Settings!$B$5)</f>
        <v/>
      </c>
      <c r="P542" s="23" t="str">
        <f aca="false">IF(COUNTA($A542:$J542)=0,"",$G542*Settings!$B$6+$H542*Settings!$B$7)</f>
        <v/>
      </c>
      <c r="Q542" s="23" t="str">
        <f aca="false">IF(COUNTA($A542:$J542)=0,"",$L542*Settings!$B$8)</f>
        <v/>
      </c>
      <c r="R542" s="23" t="str">
        <f aca="false">IF(COUNTA($A542:$J542)=0,"",($P542+$Q542)*Settings!$B$9)</f>
        <v/>
      </c>
      <c r="S542" s="23" t="str">
        <f aca="false">IF(COUNTA($A542:$J542)=0,"",$C542+$J542+SUM($M542:$R542))</f>
        <v/>
      </c>
      <c r="T542" s="23" t="str">
        <f aca="false">IF(COUNTA($A542:$J542)=0,"",$L542-$S542)</f>
        <v/>
      </c>
      <c r="U542" s="24" t="str">
        <f aca="false">IF(COUNTA($A542:$J542)=0,"",IF($L542=0,0,$T542/$L542))</f>
        <v/>
      </c>
      <c r="V542" s="24" t="str">
        <f aca="false">IF(COUNTA($A542:$J542)=0,"",IF($D542=0,0,$E542/$D542))</f>
        <v/>
      </c>
      <c r="W542" s="24" t="str">
        <f aca="false">IF(COUNTA($A542:$J542)=0,"",IF($F542=0,0,$G542/$F542))</f>
        <v/>
      </c>
      <c r="X542" s="24" t="str">
        <f aca="false">IF(COUNTA($A542:$J542)=0,"",IF($F542=0,0,$H542/$F542))</f>
        <v/>
      </c>
      <c r="Y542" s="25" t="str">
        <f aca="false">IF(COUNTA($A542:$J542)=0,"",IF($C542=0,0,$L542/$C542))</f>
        <v/>
      </c>
      <c r="Z542" s="23" t="str">
        <f aca="false">IF(COUNTA($A542:$J542)=0,"",IF($G542=0,0,$C542/$G542))</f>
        <v/>
      </c>
      <c r="AA542" s="23" t="str">
        <f aca="false">IF(COUNTA($A542:$J542)=0,"",IF($G542=0,0,$T542/$G542))</f>
        <v/>
      </c>
      <c r="AB542" s="9" t="str">
        <f aca="false">IF(COUNTA($A542:$J542)=0,"",IF($B542="","Pick a product",IF($E542&gt;$D542,"Confirmed &gt; received",IF($F542&gt;$E542,"Dispatched &gt; confirmed",IF($G542+$H542&gt;$F542,"Delivered + returned &gt; dispatched","OK")))))</f>
        <v/>
      </c>
    </row>
    <row r="543" customFormat="false" ht="15" hidden="false" customHeight="false" outlineLevel="0" collapsed="false">
      <c r="A543" s="20"/>
      <c r="B543" s="14"/>
      <c r="C543" s="15"/>
      <c r="D543" s="21"/>
      <c r="E543" s="21"/>
      <c r="F543" s="21"/>
      <c r="G543" s="21"/>
      <c r="H543" s="21"/>
      <c r="I543" s="15"/>
      <c r="J543" s="15"/>
      <c r="K543" s="22" t="str">
        <f aca="false">IF(COUNTA($A543:$J543)=0,"",IF($I543&lt;&gt;"",$I543,IFERROR(INDEX(Settings!$B$14:$B$28,MATCH($B543,Settings!$A$14:$A$28,0)),0)))</f>
        <v/>
      </c>
      <c r="L543" s="23" t="str">
        <f aca="false">IF(COUNTA($A543:$J543)=0,"",$G543*($K543+IFERROR(INDEX(Settings!$C$14:$C$28,MATCH($B543,Settings!$A$14:$A$28,0)),0)))</f>
        <v/>
      </c>
      <c r="M543" s="23" t="str">
        <f aca="false">IF(COUNTA($A543:$J543)=0,"",($G543+$H543*Settings!$B$10)*IFERROR(INDEX(Settings!$D$14:$D$28,MATCH($B543,Settings!$A$14:$A$28,0)),0))</f>
        <v/>
      </c>
      <c r="N543" s="23" t="str">
        <f aca="false">IF(COUNTA($A543:$J543)=0,"",$F543*IFERROR(INDEX(Settings!$E$14:$E$28,MATCH($B543,Settings!$A$14:$A$28,0)),0))</f>
        <v/>
      </c>
      <c r="O543" s="23" t="str">
        <f aca="false">IF(COUNTA($A543:$J543)=0,"",$D543*Settings!$B$5)</f>
        <v/>
      </c>
      <c r="P543" s="23" t="str">
        <f aca="false">IF(COUNTA($A543:$J543)=0,"",$G543*Settings!$B$6+$H543*Settings!$B$7)</f>
        <v/>
      </c>
      <c r="Q543" s="23" t="str">
        <f aca="false">IF(COUNTA($A543:$J543)=0,"",$L543*Settings!$B$8)</f>
        <v/>
      </c>
      <c r="R543" s="23" t="str">
        <f aca="false">IF(COUNTA($A543:$J543)=0,"",($P543+$Q543)*Settings!$B$9)</f>
        <v/>
      </c>
      <c r="S543" s="23" t="str">
        <f aca="false">IF(COUNTA($A543:$J543)=0,"",$C543+$J543+SUM($M543:$R543))</f>
        <v/>
      </c>
      <c r="T543" s="23" t="str">
        <f aca="false">IF(COUNTA($A543:$J543)=0,"",$L543-$S543)</f>
        <v/>
      </c>
      <c r="U543" s="24" t="str">
        <f aca="false">IF(COUNTA($A543:$J543)=0,"",IF($L543=0,0,$T543/$L543))</f>
        <v/>
      </c>
      <c r="V543" s="24" t="str">
        <f aca="false">IF(COUNTA($A543:$J543)=0,"",IF($D543=0,0,$E543/$D543))</f>
        <v/>
      </c>
      <c r="W543" s="24" t="str">
        <f aca="false">IF(COUNTA($A543:$J543)=0,"",IF($F543=0,0,$G543/$F543))</f>
        <v/>
      </c>
      <c r="X543" s="24" t="str">
        <f aca="false">IF(COUNTA($A543:$J543)=0,"",IF($F543=0,0,$H543/$F543))</f>
        <v/>
      </c>
      <c r="Y543" s="25" t="str">
        <f aca="false">IF(COUNTA($A543:$J543)=0,"",IF($C543=0,0,$L543/$C543))</f>
        <v/>
      </c>
      <c r="Z543" s="23" t="str">
        <f aca="false">IF(COUNTA($A543:$J543)=0,"",IF($G543=0,0,$C543/$G543))</f>
        <v/>
      </c>
      <c r="AA543" s="23" t="str">
        <f aca="false">IF(COUNTA($A543:$J543)=0,"",IF($G543=0,0,$T543/$G543))</f>
        <v/>
      </c>
      <c r="AB543" s="9" t="str">
        <f aca="false">IF(COUNTA($A543:$J543)=0,"",IF($B543="","Pick a product",IF($E543&gt;$D543,"Confirmed &gt; received",IF($F543&gt;$E543,"Dispatched &gt; confirmed",IF($G543+$H543&gt;$F543,"Delivered + returned &gt; dispatched","OK")))))</f>
        <v/>
      </c>
    </row>
    <row r="544" customFormat="false" ht="15" hidden="false" customHeight="false" outlineLevel="0" collapsed="false">
      <c r="A544" s="20"/>
      <c r="B544" s="14"/>
      <c r="C544" s="15"/>
      <c r="D544" s="21"/>
      <c r="E544" s="21"/>
      <c r="F544" s="21"/>
      <c r="G544" s="21"/>
      <c r="H544" s="21"/>
      <c r="I544" s="15"/>
      <c r="J544" s="15"/>
      <c r="K544" s="22" t="str">
        <f aca="false">IF(COUNTA($A544:$J544)=0,"",IF($I544&lt;&gt;"",$I544,IFERROR(INDEX(Settings!$B$14:$B$28,MATCH($B544,Settings!$A$14:$A$28,0)),0)))</f>
        <v/>
      </c>
      <c r="L544" s="23" t="str">
        <f aca="false">IF(COUNTA($A544:$J544)=0,"",$G544*($K544+IFERROR(INDEX(Settings!$C$14:$C$28,MATCH($B544,Settings!$A$14:$A$28,0)),0)))</f>
        <v/>
      </c>
      <c r="M544" s="23" t="str">
        <f aca="false">IF(COUNTA($A544:$J544)=0,"",($G544+$H544*Settings!$B$10)*IFERROR(INDEX(Settings!$D$14:$D$28,MATCH($B544,Settings!$A$14:$A$28,0)),0))</f>
        <v/>
      </c>
      <c r="N544" s="23" t="str">
        <f aca="false">IF(COUNTA($A544:$J544)=0,"",$F544*IFERROR(INDEX(Settings!$E$14:$E$28,MATCH($B544,Settings!$A$14:$A$28,0)),0))</f>
        <v/>
      </c>
      <c r="O544" s="23" t="str">
        <f aca="false">IF(COUNTA($A544:$J544)=0,"",$D544*Settings!$B$5)</f>
        <v/>
      </c>
      <c r="P544" s="23" t="str">
        <f aca="false">IF(COUNTA($A544:$J544)=0,"",$G544*Settings!$B$6+$H544*Settings!$B$7)</f>
        <v/>
      </c>
      <c r="Q544" s="23" t="str">
        <f aca="false">IF(COUNTA($A544:$J544)=0,"",$L544*Settings!$B$8)</f>
        <v/>
      </c>
      <c r="R544" s="23" t="str">
        <f aca="false">IF(COUNTA($A544:$J544)=0,"",($P544+$Q544)*Settings!$B$9)</f>
        <v/>
      </c>
      <c r="S544" s="23" t="str">
        <f aca="false">IF(COUNTA($A544:$J544)=0,"",$C544+$J544+SUM($M544:$R544))</f>
        <v/>
      </c>
      <c r="T544" s="23" t="str">
        <f aca="false">IF(COUNTA($A544:$J544)=0,"",$L544-$S544)</f>
        <v/>
      </c>
      <c r="U544" s="24" t="str">
        <f aca="false">IF(COUNTA($A544:$J544)=0,"",IF($L544=0,0,$T544/$L544))</f>
        <v/>
      </c>
      <c r="V544" s="24" t="str">
        <f aca="false">IF(COUNTA($A544:$J544)=0,"",IF($D544=0,0,$E544/$D544))</f>
        <v/>
      </c>
      <c r="W544" s="24" t="str">
        <f aca="false">IF(COUNTA($A544:$J544)=0,"",IF($F544=0,0,$G544/$F544))</f>
        <v/>
      </c>
      <c r="X544" s="24" t="str">
        <f aca="false">IF(COUNTA($A544:$J544)=0,"",IF($F544=0,0,$H544/$F544))</f>
        <v/>
      </c>
      <c r="Y544" s="25" t="str">
        <f aca="false">IF(COUNTA($A544:$J544)=0,"",IF($C544=0,0,$L544/$C544))</f>
        <v/>
      </c>
      <c r="Z544" s="23" t="str">
        <f aca="false">IF(COUNTA($A544:$J544)=0,"",IF($G544=0,0,$C544/$G544))</f>
        <v/>
      </c>
      <c r="AA544" s="23" t="str">
        <f aca="false">IF(COUNTA($A544:$J544)=0,"",IF($G544=0,0,$T544/$G544))</f>
        <v/>
      </c>
      <c r="AB544" s="9" t="str">
        <f aca="false">IF(COUNTA($A544:$J544)=0,"",IF($B544="","Pick a product",IF($E544&gt;$D544,"Confirmed &gt; received",IF($F544&gt;$E544,"Dispatched &gt; confirmed",IF($G544+$H544&gt;$F544,"Delivered + returned &gt; dispatched","OK")))))</f>
        <v/>
      </c>
    </row>
    <row r="545" customFormat="false" ht="15" hidden="false" customHeight="false" outlineLevel="0" collapsed="false">
      <c r="A545" s="20"/>
      <c r="B545" s="14"/>
      <c r="C545" s="15"/>
      <c r="D545" s="21"/>
      <c r="E545" s="21"/>
      <c r="F545" s="21"/>
      <c r="G545" s="21"/>
      <c r="H545" s="21"/>
      <c r="I545" s="15"/>
      <c r="J545" s="15"/>
      <c r="K545" s="22" t="str">
        <f aca="false">IF(COUNTA($A545:$J545)=0,"",IF($I545&lt;&gt;"",$I545,IFERROR(INDEX(Settings!$B$14:$B$28,MATCH($B545,Settings!$A$14:$A$28,0)),0)))</f>
        <v/>
      </c>
      <c r="L545" s="23" t="str">
        <f aca="false">IF(COUNTA($A545:$J545)=0,"",$G545*($K545+IFERROR(INDEX(Settings!$C$14:$C$28,MATCH($B545,Settings!$A$14:$A$28,0)),0)))</f>
        <v/>
      </c>
      <c r="M545" s="23" t="str">
        <f aca="false">IF(COUNTA($A545:$J545)=0,"",($G545+$H545*Settings!$B$10)*IFERROR(INDEX(Settings!$D$14:$D$28,MATCH($B545,Settings!$A$14:$A$28,0)),0))</f>
        <v/>
      </c>
      <c r="N545" s="23" t="str">
        <f aca="false">IF(COUNTA($A545:$J545)=0,"",$F545*IFERROR(INDEX(Settings!$E$14:$E$28,MATCH($B545,Settings!$A$14:$A$28,0)),0))</f>
        <v/>
      </c>
      <c r="O545" s="23" t="str">
        <f aca="false">IF(COUNTA($A545:$J545)=0,"",$D545*Settings!$B$5)</f>
        <v/>
      </c>
      <c r="P545" s="23" t="str">
        <f aca="false">IF(COUNTA($A545:$J545)=0,"",$G545*Settings!$B$6+$H545*Settings!$B$7)</f>
        <v/>
      </c>
      <c r="Q545" s="23" t="str">
        <f aca="false">IF(COUNTA($A545:$J545)=0,"",$L545*Settings!$B$8)</f>
        <v/>
      </c>
      <c r="R545" s="23" t="str">
        <f aca="false">IF(COUNTA($A545:$J545)=0,"",($P545+$Q545)*Settings!$B$9)</f>
        <v/>
      </c>
      <c r="S545" s="23" t="str">
        <f aca="false">IF(COUNTA($A545:$J545)=0,"",$C545+$J545+SUM($M545:$R545))</f>
        <v/>
      </c>
      <c r="T545" s="23" t="str">
        <f aca="false">IF(COUNTA($A545:$J545)=0,"",$L545-$S545)</f>
        <v/>
      </c>
      <c r="U545" s="24" t="str">
        <f aca="false">IF(COUNTA($A545:$J545)=0,"",IF($L545=0,0,$T545/$L545))</f>
        <v/>
      </c>
      <c r="V545" s="24" t="str">
        <f aca="false">IF(COUNTA($A545:$J545)=0,"",IF($D545=0,0,$E545/$D545))</f>
        <v/>
      </c>
      <c r="W545" s="24" t="str">
        <f aca="false">IF(COUNTA($A545:$J545)=0,"",IF($F545=0,0,$G545/$F545))</f>
        <v/>
      </c>
      <c r="X545" s="24" t="str">
        <f aca="false">IF(COUNTA($A545:$J545)=0,"",IF($F545=0,0,$H545/$F545))</f>
        <v/>
      </c>
      <c r="Y545" s="25" t="str">
        <f aca="false">IF(COUNTA($A545:$J545)=0,"",IF($C545=0,0,$L545/$C545))</f>
        <v/>
      </c>
      <c r="Z545" s="23" t="str">
        <f aca="false">IF(COUNTA($A545:$J545)=0,"",IF($G545=0,0,$C545/$G545))</f>
        <v/>
      </c>
      <c r="AA545" s="23" t="str">
        <f aca="false">IF(COUNTA($A545:$J545)=0,"",IF($G545=0,0,$T545/$G545))</f>
        <v/>
      </c>
      <c r="AB545" s="9" t="str">
        <f aca="false">IF(COUNTA($A545:$J545)=0,"",IF($B545="","Pick a product",IF($E545&gt;$D545,"Confirmed &gt; received",IF($F545&gt;$E545,"Dispatched &gt; confirmed",IF($G545+$H545&gt;$F545,"Delivered + returned &gt; dispatched","OK")))))</f>
        <v/>
      </c>
    </row>
    <row r="546" customFormat="false" ht="15" hidden="false" customHeight="false" outlineLevel="0" collapsed="false">
      <c r="A546" s="20"/>
      <c r="B546" s="14"/>
      <c r="C546" s="15"/>
      <c r="D546" s="21"/>
      <c r="E546" s="21"/>
      <c r="F546" s="21"/>
      <c r="G546" s="21"/>
      <c r="H546" s="21"/>
      <c r="I546" s="15"/>
      <c r="J546" s="15"/>
      <c r="K546" s="22" t="str">
        <f aca="false">IF(COUNTA($A546:$J546)=0,"",IF($I546&lt;&gt;"",$I546,IFERROR(INDEX(Settings!$B$14:$B$28,MATCH($B546,Settings!$A$14:$A$28,0)),0)))</f>
        <v/>
      </c>
      <c r="L546" s="23" t="str">
        <f aca="false">IF(COUNTA($A546:$J546)=0,"",$G546*($K546+IFERROR(INDEX(Settings!$C$14:$C$28,MATCH($B546,Settings!$A$14:$A$28,0)),0)))</f>
        <v/>
      </c>
      <c r="M546" s="23" t="str">
        <f aca="false">IF(COUNTA($A546:$J546)=0,"",($G546+$H546*Settings!$B$10)*IFERROR(INDEX(Settings!$D$14:$D$28,MATCH($B546,Settings!$A$14:$A$28,0)),0))</f>
        <v/>
      </c>
      <c r="N546" s="23" t="str">
        <f aca="false">IF(COUNTA($A546:$J546)=0,"",$F546*IFERROR(INDEX(Settings!$E$14:$E$28,MATCH($B546,Settings!$A$14:$A$28,0)),0))</f>
        <v/>
      </c>
      <c r="O546" s="23" t="str">
        <f aca="false">IF(COUNTA($A546:$J546)=0,"",$D546*Settings!$B$5)</f>
        <v/>
      </c>
      <c r="P546" s="23" t="str">
        <f aca="false">IF(COUNTA($A546:$J546)=0,"",$G546*Settings!$B$6+$H546*Settings!$B$7)</f>
        <v/>
      </c>
      <c r="Q546" s="23" t="str">
        <f aca="false">IF(COUNTA($A546:$J546)=0,"",$L546*Settings!$B$8)</f>
        <v/>
      </c>
      <c r="R546" s="23" t="str">
        <f aca="false">IF(COUNTA($A546:$J546)=0,"",($P546+$Q546)*Settings!$B$9)</f>
        <v/>
      </c>
      <c r="S546" s="23" t="str">
        <f aca="false">IF(COUNTA($A546:$J546)=0,"",$C546+$J546+SUM($M546:$R546))</f>
        <v/>
      </c>
      <c r="T546" s="23" t="str">
        <f aca="false">IF(COUNTA($A546:$J546)=0,"",$L546-$S546)</f>
        <v/>
      </c>
      <c r="U546" s="24" t="str">
        <f aca="false">IF(COUNTA($A546:$J546)=0,"",IF($L546=0,0,$T546/$L546))</f>
        <v/>
      </c>
      <c r="V546" s="24" t="str">
        <f aca="false">IF(COUNTA($A546:$J546)=0,"",IF($D546=0,0,$E546/$D546))</f>
        <v/>
      </c>
      <c r="W546" s="24" t="str">
        <f aca="false">IF(COUNTA($A546:$J546)=0,"",IF($F546=0,0,$G546/$F546))</f>
        <v/>
      </c>
      <c r="X546" s="24" t="str">
        <f aca="false">IF(COUNTA($A546:$J546)=0,"",IF($F546=0,0,$H546/$F546))</f>
        <v/>
      </c>
      <c r="Y546" s="25" t="str">
        <f aca="false">IF(COUNTA($A546:$J546)=0,"",IF($C546=0,0,$L546/$C546))</f>
        <v/>
      </c>
      <c r="Z546" s="23" t="str">
        <f aca="false">IF(COUNTA($A546:$J546)=0,"",IF($G546=0,0,$C546/$G546))</f>
        <v/>
      </c>
      <c r="AA546" s="23" t="str">
        <f aca="false">IF(COUNTA($A546:$J546)=0,"",IF($G546=0,0,$T546/$G546))</f>
        <v/>
      </c>
      <c r="AB546" s="9" t="str">
        <f aca="false">IF(COUNTA($A546:$J546)=0,"",IF($B546="","Pick a product",IF($E546&gt;$D546,"Confirmed &gt; received",IF($F546&gt;$E546,"Dispatched &gt; confirmed",IF($G546+$H546&gt;$F546,"Delivered + returned &gt; dispatched","OK")))))</f>
        <v/>
      </c>
    </row>
    <row r="547" customFormat="false" ht="15" hidden="false" customHeight="false" outlineLevel="0" collapsed="false">
      <c r="A547" s="20"/>
      <c r="B547" s="14"/>
      <c r="C547" s="15"/>
      <c r="D547" s="21"/>
      <c r="E547" s="21"/>
      <c r="F547" s="21"/>
      <c r="G547" s="21"/>
      <c r="H547" s="21"/>
      <c r="I547" s="15"/>
      <c r="J547" s="15"/>
      <c r="K547" s="22" t="str">
        <f aca="false">IF(COUNTA($A547:$J547)=0,"",IF($I547&lt;&gt;"",$I547,IFERROR(INDEX(Settings!$B$14:$B$28,MATCH($B547,Settings!$A$14:$A$28,0)),0)))</f>
        <v/>
      </c>
      <c r="L547" s="23" t="str">
        <f aca="false">IF(COUNTA($A547:$J547)=0,"",$G547*($K547+IFERROR(INDEX(Settings!$C$14:$C$28,MATCH($B547,Settings!$A$14:$A$28,0)),0)))</f>
        <v/>
      </c>
      <c r="M547" s="23" t="str">
        <f aca="false">IF(COUNTA($A547:$J547)=0,"",($G547+$H547*Settings!$B$10)*IFERROR(INDEX(Settings!$D$14:$D$28,MATCH($B547,Settings!$A$14:$A$28,0)),0))</f>
        <v/>
      </c>
      <c r="N547" s="23" t="str">
        <f aca="false">IF(COUNTA($A547:$J547)=0,"",$F547*IFERROR(INDEX(Settings!$E$14:$E$28,MATCH($B547,Settings!$A$14:$A$28,0)),0))</f>
        <v/>
      </c>
      <c r="O547" s="23" t="str">
        <f aca="false">IF(COUNTA($A547:$J547)=0,"",$D547*Settings!$B$5)</f>
        <v/>
      </c>
      <c r="P547" s="23" t="str">
        <f aca="false">IF(COUNTA($A547:$J547)=0,"",$G547*Settings!$B$6+$H547*Settings!$B$7)</f>
        <v/>
      </c>
      <c r="Q547" s="23" t="str">
        <f aca="false">IF(COUNTA($A547:$J547)=0,"",$L547*Settings!$B$8)</f>
        <v/>
      </c>
      <c r="R547" s="23" t="str">
        <f aca="false">IF(COUNTA($A547:$J547)=0,"",($P547+$Q547)*Settings!$B$9)</f>
        <v/>
      </c>
      <c r="S547" s="23" t="str">
        <f aca="false">IF(COUNTA($A547:$J547)=0,"",$C547+$J547+SUM($M547:$R547))</f>
        <v/>
      </c>
      <c r="T547" s="23" t="str">
        <f aca="false">IF(COUNTA($A547:$J547)=0,"",$L547-$S547)</f>
        <v/>
      </c>
      <c r="U547" s="24" t="str">
        <f aca="false">IF(COUNTA($A547:$J547)=0,"",IF($L547=0,0,$T547/$L547))</f>
        <v/>
      </c>
      <c r="V547" s="24" t="str">
        <f aca="false">IF(COUNTA($A547:$J547)=0,"",IF($D547=0,0,$E547/$D547))</f>
        <v/>
      </c>
      <c r="W547" s="24" t="str">
        <f aca="false">IF(COUNTA($A547:$J547)=0,"",IF($F547=0,0,$G547/$F547))</f>
        <v/>
      </c>
      <c r="X547" s="24" t="str">
        <f aca="false">IF(COUNTA($A547:$J547)=0,"",IF($F547=0,0,$H547/$F547))</f>
        <v/>
      </c>
      <c r="Y547" s="25" t="str">
        <f aca="false">IF(COUNTA($A547:$J547)=0,"",IF($C547=0,0,$L547/$C547))</f>
        <v/>
      </c>
      <c r="Z547" s="23" t="str">
        <f aca="false">IF(COUNTA($A547:$J547)=0,"",IF($G547=0,0,$C547/$G547))</f>
        <v/>
      </c>
      <c r="AA547" s="23" t="str">
        <f aca="false">IF(COUNTA($A547:$J547)=0,"",IF($G547=0,0,$T547/$G547))</f>
        <v/>
      </c>
      <c r="AB547" s="9" t="str">
        <f aca="false">IF(COUNTA($A547:$J547)=0,"",IF($B547="","Pick a product",IF($E547&gt;$D547,"Confirmed &gt; received",IF($F547&gt;$E547,"Dispatched &gt; confirmed",IF($G547+$H547&gt;$F547,"Delivered + returned &gt; dispatched","OK")))))</f>
        <v/>
      </c>
    </row>
    <row r="548" customFormat="false" ht="15" hidden="false" customHeight="false" outlineLevel="0" collapsed="false">
      <c r="A548" s="20"/>
      <c r="B548" s="14"/>
      <c r="C548" s="15"/>
      <c r="D548" s="21"/>
      <c r="E548" s="21"/>
      <c r="F548" s="21"/>
      <c r="G548" s="21"/>
      <c r="H548" s="21"/>
      <c r="I548" s="15"/>
      <c r="J548" s="15"/>
      <c r="K548" s="22" t="str">
        <f aca="false">IF(COUNTA($A548:$J548)=0,"",IF($I548&lt;&gt;"",$I548,IFERROR(INDEX(Settings!$B$14:$B$28,MATCH($B548,Settings!$A$14:$A$28,0)),0)))</f>
        <v/>
      </c>
      <c r="L548" s="23" t="str">
        <f aca="false">IF(COUNTA($A548:$J548)=0,"",$G548*($K548+IFERROR(INDEX(Settings!$C$14:$C$28,MATCH($B548,Settings!$A$14:$A$28,0)),0)))</f>
        <v/>
      </c>
      <c r="M548" s="23" t="str">
        <f aca="false">IF(COUNTA($A548:$J548)=0,"",($G548+$H548*Settings!$B$10)*IFERROR(INDEX(Settings!$D$14:$D$28,MATCH($B548,Settings!$A$14:$A$28,0)),0))</f>
        <v/>
      </c>
      <c r="N548" s="23" t="str">
        <f aca="false">IF(COUNTA($A548:$J548)=0,"",$F548*IFERROR(INDEX(Settings!$E$14:$E$28,MATCH($B548,Settings!$A$14:$A$28,0)),0))</f>
        <v/>
      </c>
      <c r="O548" s="23" t="str">
        <f aca="false">IF(COUNTA($A548:$J548)=0,"",$D548*Settings!$B$5)</f>
        <v/>
      </c>
      <c r="P548" s="23" t="str">
        <f aca="false">IF(COUNTA($A548:$J548)=0,"",$G548*Settings!$B$6+$H548*Settings!$B$7)</f>
        <v/>
      </c>
      <c r="Q548" s="23" t="str">
        <f aca="false">IF(COUNTA($A548:$J548)=0,"",$L548*Settings!$B$8)</f>
        <v/>
      </c>
      <c r="R548" s="23" t="str">
        <f aca="false">IF(COUNTA($A548:$J548)=0,"",($P548+$Q548)*Settings!$B$9)</f>
        <v/>
      </c>
      <c r="S548" s="23" t="str">
        <f aca="false">IF(COUNTA($A548:$J548)=0,"",$C548+$J548+SUM($M548:$R548))</f>
        <v/>
      </c>
      <c r="T548" s="23" t="str">
        <f aca="false">IF(COUNTA($A548:$J548)=0,"",$L548-$S548)</f>
        <v/>
      </c>
      <c r="U548" s="24" t="str">
        <f aca="false">IF(COUNTA($A548:$J548)=0,"",IF($L548=0,0,$T548/$L548))</f>
        <v/>
      </c>
      <c r="V548" s="24" t="str">
        <f aca="false">IF(COUNTA($A548:$J548)=0,"",IF($D548=0,0,$E548/$D548))</f>
        <v/>
      </c>
      <c r="W548" s="24" t="str">
        <f aca="false">IF(COUNTA($A548:$J548)=0,"",IF($F548=0,0,$G548/$F548))</f>
        <v/>
      </c>
      <c r="X548" s="24" t="str">
        <f aca="false">IF(COUNTA($A548:$J548)=0,"",IF($F548=0,0,$H548/$F548))</f>
        <v/>
      </c>
      <c r="Y548" s="25" t="str">
        <f aca="false">IF(COUNTA($A548:$J548)=0,"",IF($C548=0,0,$L548/$C548))</f>
        <v/>
      </c>
      <c r="Z548" s="23" t="str">
        <f aca="false">IF(COUNTA($A548:$J548)=0,"",IF($G548=0,0,$C548/$G548))</f>
        <v/>
      </c>
      <c r="AA548" s="23" t="str">
        <f aca="false">IF(COUNTA($A548:$J548)=0,"",IF($G548=0,0,$T548/$G548))</f>
        <v/>
      </c>
      <c r="AB548" s="9" t="str">
        <f aca="false">IF(COUNTA($A548:$J548)=0,"",IF($B548="","Pick a product",IF($E548&gt;$D548,"Confirmed &gt; received",IF($F548&gt;$E548,"Dispatched &gt; confirmed",IF($G548+$H548&gt;$F548,"Delivered + returned &gt; dispatched","OK")))))</f>
        <v/>
      </c>
    </row>
    <row r="549" customFormat="false" ht="15" hidden="false" customHeight="false" outlineLevel="0" collapsed="false">
      <c r="A549" s="20"/>
      <c r="B549" s="14"/>
      <c r="C549" s="15"/>
      <c r="D549" s="21"/>
      <c r="E549" s="21"/>
      <c r="F549" s="21"/>
      <c r="G549" s="21"/>
      <c r="H549" s="21"/>
      <c r="I549" s="15"/>
      <c r="J549" s="15"/>
      <c r="K549" s="22" t="str">
        <f aca="false">IF(COUNTA($A549:$J549)=0,"",IF($I549&lt;&gt;"",$I549,IFERROR(INDEX(Settings!$B$14:$B$28,MATCH($B549,Settings!$A$14:$A$28,0)),0)))</f>
        <v/>
      </c>
      <c r="L549" s="23" t="str">
        <f aca="false">IF(COUNTA($A549:$J549)=0,"",$G549*($K549+IFERROR(INDEX(Settings!$C$14:$C$28,MATCH($B549,Settings!$A$14:$A$28,0)),0)))</f>
        <v/>
      </c>
      <c r="M549" s="23" t="str">
        <f aca="false">IF(COUNTA($A549:$J549)=0,"",($G549+$H549*Settings!$B$10)*IFERROR(INDEX(Settings!$D$14:$D$28,MATCH($B549,Settings!$A$14:$A$28,0)),0))</f>
        <v/>
      </c>
      <c r="N549" s="23" t="str">
        <f aca="false">IF(COUNTA($A549:$J549)=0,"",$F549*IFERROR(INDEX(Settings!$E$14:$E$28,MATCH($B549,Settings!$A$14:$A$28,0)),0))</f>
        <v/>
      </c>
      <c r="O549" s="23" t="str">
        <f aca="false">IF(COUNTA($A549:$J549)=0,"",$D549*Settings!$B$5)</f>
        <v/>
      </c>
      <c r="P549" s="23" t="str">
        <f aca="false">IF(COUNTA($A549:$J549)=0,"",$G549*Settings!$B$6+$H549*Settings!$B$7)</f>
        <v/>
      </c>
      <c r="Q549" s="23" t="str">
        <f aca="false">IF(COUNTA($A549:$J549)=0,"",$L549*Settings!$B$8)</f>
        <v/>
      </c>
      <c r="R549" s="23" t="str">
        <f aca="false">IF(COUNTA($A549:$J549)=0,"",($P549+$Q549)*Settings!$B$9)</f>
        <v/>
      </c>
      <c r="S549" s="23" t="str">
        <f aca="false">IF(COUNTA($A549:$J549)=0,"",$C549+$J549+SUM($M549:$R549))</f>
        <v/>
      </c>
      <c r="T549" s="23" t="str">
        <f aca="false">IF(COUNTA($A549:$J549)=0,"",$L549-$S549)</f>
        <v/>
      </c>
      <c r="U549" s="24" t="str">
        <f aca="false">IF(COUNTA($A549:$J549)=0,"",IF($L549=0,0,$T549/$L549))</f>
        <v/>
      </c>
      <c r="V549" s="24" t="str">
        <f aca="false">IF(COUNTA($A549:$J549)=0,"",IF($D549=0,0,$E549/$D549))</f>
        <v/>
      </c>
      <c r="W549" s="24" t="str">
        <f aca="false">IF(COUNTA($A549:$J549)=0,"",IF($F549=0,0,$G549/$F549))</f>
        <v/>
      </c>
      <c r="X549" s="24" t="str">
        <f aca="false">IF(COUNTA($A549:$J549)=0,"",IF($F549=0,0,$H549/$F549))</f>
        <v/>
      </c>
      <c r="Y549" s="25" t="str">
        <f aca="false">IF(COUNTA($A549:$J549)=0,"",IF($C549=0,0,$L549/$C549))</f>
        <v/>
      </c>
      <c r="Z549" s="23" t="str">
        <f aca="false">IF(COUNTA($A549:$J549)=0,"",IF($G549=0,0,$C549/$G549))</f>
        <v/>
      </c>
      <c r="AA549" s="23" t="str">
        <f aca="false">IF(COUNTA($A549:$J549)=0,"",IF($G549=0,0,$T549/$G549))</f>
        <v/>
      </c>
      <c r="AB549" s="9" t="str">
        <f aca="false">IF(COUNTA($A549:$J549)=0,"",IF($B549="","Pick a product",IF($E549&gt;$D549,"Confirmed &gt; received",IF($F549&gt;$E549,"Dispatched &gt; confirmed",IF($G549+$H549&gt;$F549,"Delivered + returned &gt; dispatched","OK")))))</f>
        <v/>
      </c>
    </row>
    <row r="550" customFormat="false" ht="15" hidden="false" customHeight="false" outlineLevel="0" collapsed="false">
      <c r="A550" s="20"/>
      <c r="B550" s="14"/>
      <c r="C550" s="15"/>
      <c r="D550" s="21"/>
      <c r="E550" s="21"/>
      <c r="F550" s="21"/>
      <c r="G550" s="21"/>
      <c r="H550" s="21"/>
      <c r="I550" s="15"/>
      <c r="J550" s="15"/>
      <c r="K550" s="22" t="str">
        <f aca="false">IF(COUNTA($A550:$J550)=0,"",IF($I550&lt;&gt;"",$I550,IFERROR(INDEX(Settings!$B$14:$B$28,MATCH($B550,Settings!$A$14:$A$28,0)),0)))</f>
        <v/>
      </c>
      <c r="L550" s="23" t="str">
        <f aca="false">IF(COUNTA($A550:$J550)=0,"",$G550*($K550+IFERROR(INDEX(Settings!$C$14:$C$28,MATCH($B550,Settings!$A$14:$A$28,0)),0)))</f>
        <v/>
      </c>
      <c r="M550" s="23" t="str">
        <f aca="false">IF(COUNTA($A550:$J550)=0,"",($G550+$H550*Settings!$B$10)*IFERROR(INDEX(Settings!$D$14:$D$28,MATCH($B550,Settings!$A$14:$A$28,0)),0))</f>
        <v/>
      </c>
      <c r="N550" s="23" t="str">
        <f aca="false">IF(COUNTA($A550:$J550)=0,"",$F550*IFERROR(INDEX(Settings!$E$14:$E$28,MATCH($B550,Settings!$A$14:$A$28,0)),0))</f>
        <v/>
      </c>
      <c r="O550" s="23" t="str">
        <f aca="false">IF(COUNTA($A550:$J550)=0,"",$D550*Settings!$B$5)</f>
        <v/>
      </c>
      <c r="P550" s="23" t="str">
        <f aca="false">IF(COUNTA($A550:$J550)=0,"",$G550*Settings!$B$6+$H550*Settings!$B$7)</f>
        <v/>
      </c>
      <c r="Q550" s="23" t="str">
        <f aca="false">IF(COUNTA($A550:$J550)=0,"",$L550*Settings!$B$8)</f>
        <v/>
      </c>
      <c r="R550" s="23" t="str">
        <f aca="false">IF(COUNTA($A550:$J550)=0,"",($P550+$Q550)*Settings!$B$9)</f>
        <v/>
      </c>
      <c r="S550" s="23" t="str">
        <f aca="false">IF(COUNTA($A550:$J550)=0,"",$C550+$J550+SUM($M550:$R550))</f>
        <v/>
      </c>
      <c r="T550" s="23" t="str">
        <f aca="false">IF(COUNTA($A550:$J550)=0,"",$L550-$S550)</f>
        <v/>
      </c>
      <c r="U550" s="24" t="str">
        <f aca="false">IF(COUNTA($A550:$J550)=0,"",IF($L550=0,0,$T550/$L550))</f>
        <v/>
      </c>
      <c r="V550" s="24" t="str">
        <f aca="false">IF(COUNTA($A550:$J550)=0,"",IF($D550=0,0,$E550/$D550))</f>
        <v/>
      </c>
      <c r="W550" s="24" t="str">
        <f aca="false">IF(COUNTA($A550:$J550)=0,"",IF($F550=0,0,$G550/$F550))</f>
        <v/>
      </c>
      <c r="X550" s="24" t="str">
        <f aca="false">IF(COUNTA($A550:$J550)=0,"",IF($F550=0,0,$H550/$F550))</f>
        <v/>
      </c>
      <c r="Y550" s="25" t="str">
        <f aca="false">IF(COUNTA($A550:$J550)=0,"",IF($C550=0,0,$L550/$C550))</f>
        <v/>
      </c>
      <c r="Z550" s="23" t="str">
        <f aca="false">IF(COUNTA($A550:$J550)=0,"",IF($G550=0,0,$C550/$G550))</f>
        <v/>
      </c>
      <c r="AA550" s="23" t="str">
        <f aca="false">IF(COUNTA($A550:$J550)=0,"",IF($G550=0,0,$T550/$G550))</f>
        <v/>
      </c>
      <c r="AB550" s="9" t="str">
        <f aca="false">IF(COUNTA($A550:$J550)=0,"",IF($B550="","Pick a product",IF($E550&gt;$D550,"Confirmed &gt; received",IF($F550&gt;$E550,"Dispatched &gt; confirmed",IF($G550+$H550&gt;$F550,"Delivered + returned &gt; dispatched","OK")))))</f>
        <v/>
      </c>
    </row>
    <row r="551" customFormat="false" ht="15" hidden="false" customHeight="false" outlineLevel="0" collapsed="false">
      <c r="A551" s="20"/>
      <c r="B551" s="14"/>
      <c r="C551" s="15"/>
      <c r="D551" s="21"/>
      <c r="E551" s="21"/>
      <c r="F551" s="21"/>
      <c r="G551" s="21"/>
      <c r="H551" s="21"/>
      <c r="I551" s="15"/>
      <c r="J551" s="15"/>
      <c r="K551" s="22" t="str">
        <f aca="false">IF(COUNTA($A551:$J551)=0,"",IF($I551&lt;&gt;"",$I551,IFERROR(INDEX(Settings!$B$14:$B$28,MATCH($B551,Settings!$A$14:$A$28,0)),0)))</f>
        <v/>
      </c>
      <c r="L551" s="23" t="str">
        <f aca="false">IF(COUNTA($A551:$J551)=0,"",$G551*($K551+IFERROR(INDEX(Settings!$C$14:$C$28,MATCH($B551,Settings!$A$14:$A$28,0)),0)))</f>
        <v/>
      </c>
      <c r="M551" s="23" t="str">
        <f aca="false">IF(COUNTA($A551:$J551)=0,"",($G551+$H551*Settings!$B$10)*IFERROR(INDEX(Settings!$D$14:$D$28,MATCH($B551,Settings!$A$14:$A$28,0)),0))</f>
        <v/>
      </c>
      <c r="N551" s="23" t="str">
        <f aca="false">IF(COUNTA($A551:$J551)=0,"",$F551*IFERROR(INDEX(Settings!$E$14:$E$28,MATCH($B551,Settings!$A$14:$A$28,0)),0))</f>
        <v/>
      </c>
      <c r="O551" s="23" t="str">
        <f aca="false">IF(COUNTA($A551:$J551)=0,"",$D551*Settings!$B$5)</f>
        <v/>
      </c>
      <c r="P551" s="23" t="str">
        <f aca="false">IF(COUNTA($A551:$J551)=0,"",$G551*Settings!$B$6+$H551*Settings!$B$7)</f>
        <v/>
      </c>
      <c r="Q551" s="23" t="str">
        <f aca="false">IF(COUNTA($A551:$J551)=0,"",$L551*Settings!$B$8)</f>
        <v/>
      </c>
      <c r="R551" s="23" t="str">
        <f aca="false">IF(COUNTA($A551:$J551)=0,"",($P551+$Q551)*Settings!$B$9)</f>
        <v/>
      </c>
      <c r="S551" s="23" t="str">
        <f aca="false">IF(COUNTA($A551:$J551)=0,"",$C551+$J551+SUM($M551:$R551))</f>
        <v/>
      </c>
      <c r="T551" s="23" t="str">
        <f aca="false">IF(COUNTA($A551:$J551)=0,"",$L551-$S551)</f>
        <v/>
      </c>
      <c r="U551" s="24" t="str">
        <f aca="false">IF(COUNTA($A551:$J551)=0,"",IF($L551=0,0,$T551/$L551))</f>
        <v/>
      </c>
      <c r="V551" s="24" t="str">
        <f aca="false">IF(COUNTA($A551:$J551)=0,"",IF($D551=0,0,$E551/$D551))</f>
        <v/>
      </c>
      <c r="W551" s="24" t="str">
        <f aca="false">IF(COUNTA($A551:$J551)=0,"",IF($F551=0,0,$G551/$F551))</f>
        <v/>
      </c>
      <c r="X551" s="24" t="str">
        <f aca="false">IF(COUNTA($A551:$J551)=0,"",IF($F551=0,0,$H551/$F551))</f>
        <v/>
      </c>
      <c r="Y551" s="25" t="str">
        <f aca="false">IF(COUNTA($A551:$J551)=0,"",IF($C551=0,0,$L551/$C551))</f>
        <v/>
      </c>
      <c r="Z551" s="23" t="str">
        <f aca="false">IF(COUNTA($A551:$J551)=0,"",IF($G551=0,0,$C551/$G551))</f>
        <v/>
      </c>
      <c r="AA551" s="23" t="str">
        <f aca="false">IF(COUNTA($A551:$J551)=0,"",IF($G551=0,0,$T551/$G551))</f>
        <v/>
      </c>
      <c r="AB551" s="9" t="str">
        <f aca="false">IF(COUNTA($A551:$J551)=0,"",IF($B551="","Pick a product",IF($E551&gt;$D551,"Confirmed &gt; received",IF($F551&gt;$E551,"Dispatched &gt; confirmed",IF($G551+$H551&gt;$F551,"Delivered + returned &gt; dispatched","OK")))))</f>
        <v/>
      </c>
    </row>
    <row r="552" customFormat="false" ht="15" hidden="false" customHeight="false" outlineLevel="0" collapsed="false">
      <c r="A552" s="20"/>
      <c r="B552" s="14"/>
      <c r="C552" s="15"/>
      <c r="D552" s="21"/>
      <c r="E552" s="21"/>
      <c r="F552" s="21"/>
      <c r="G552" s="21"/>
      <c r="H552" s="21"/>
      <c r="I552" s="15"/>
      <c r="J552" s="15"/>
      <c r="K552" s="22" t="str">
        <f aca="false">IF(COUNTA($A552:$J552)=0,"",IF($I552&lt;&gt;"",$I552,IFERROR(INDEX(Settings!$B$14:$B$28,MATCH($B552,Settings!$A$14:$A$28,0)),0)))</f>
        <v/>
      </c>
      <c r="L552" s="23" t="str">
        <f aca="false">IF(COUNTA($A552:$J552)=0,"",$G552*($K552+IFERROR(INDEX(Settings!$C$14:$C$28,MATCH($B552,Settings!$A$14:$A$28,0)),0)))</f>
        <v/>
      </c>
      <c r="M552" s="23" t="str">
        <f aca="false">IF(COUNTA($A552:$J552)=0,"",($G552+$H552*Settings!$B$10)*IFERROR(INDEX(Settings!$D$14:$D$28,MATCH($B552,Settings!$A$14:$A$28,0)),0))</f>
        <v/>
      </c>
      <c r="N552" s="23" t="str">
        <f aca="false">IF(COUNTA($A552:$J552)=0,"",$F552*IFERROR(INDEX(Settings!$E$14:$E$28,MATCH($B552,Settings!$A$14:$A$28,0)),0))</f>
        <v/>
      </c>
      <c r="O552" s="23" t="str">
        <f aca="false">IF(COUNTA($A552:$J552)=0,"",$D552*Settings!$B$5)</f>
        <v/>
      </c>
      <c r="P552" s="23" t="str">
        <f aca="false">IF(COUNTA($A552:$J552)=0,"",$G552*Settings!$B$6+$H552*Settings!$B$7)</f>
        <v/>
      </c>
      <c r="Q552" s="23" t="str">
        <f aca="false">IF(COUNTA($A552:$J552)=0,"",$L552*Settings!$B$8)</f>
        <v/>
      </c>
      <c r="R552" s="23" t="str">
        <f aca="false">IF(COUNTA($A552:$J552)=0,"",($P552+$Q552)*Settings!$B$9)</f>
        <v/>
      </c>
      <c r="S552" s="23" t="str">
        <f aca="false">IF(COUNTA($A552:$J552)=0,"",$C552+$J552+SUM($M552:$R552))</f>
        <v/>
      </c>
      <c r="T552" s="23" t="str">
        <f aca="false">IF(COUNTA($A552:$J552)=0,"",$L552-$S552)</f>
        <v/>
      </c>
      <c r="U552" s="24" t="str">
        <f aca="false">IF(COUNTA($A552:$J552)=0,"",IF($L552=0,0,$T552/$L552))</f>
        <v/>
      </c>
      <c r="V552" s="24" t="str">
        <f aca="false">IF(COUNTA($A552:$J552)=0,"",IF($D552=0,0,$E552/$D552))</f>
        <v/>
      </c>
      <c r="W552" s="24" t="str">
        <f aca="false">IF(COUNTA($A552:$J552)=0,"",IF($F552=0,0,$G552/$F552))</f>
        <v/>
      </c>
      <c r="X552" s="24" t="str">
        <f aca="false">IF(COUNTA($A552:$J552)=0,"",IF($F552=0,0,$H552/$F552))</f>
        <v/>
      </c>
      <c r="Y552" s="25" t="str">
        <f aca="false">IF(COUNTA($A552:$J552)=0,"",IF($C552=0,0,$L552/$C552))</f>
        <v/>
      </c>
      <c r="Z552" s="23" t="str">
        <f aca="false">IF(COUNTA($A552:$J552)=0,"",IF($G552=0,0,$C552/$G552))</f>
        <v/>
      </c>
      <c r="AA552" s="23" t="str">
        <f aca="false">IF(COUNTA($A552:$J552)=0,"",IF($G552=0,0,$T552/$G552))</f>
        <v/>
      </c>
      <c r="AB552" s="9" t="str">
        <f aca="false">IF(COUNTA($A552:$J552)=0,"",IF($B552="","Pick a product",IF($E552&gt;$D552,"Confirmed &gt; received",IF($F552&gt;$E552,"Dispatched &gt; confirmed",IF($G552+$H552&gt;$F552,"Delivered + returned &gt; dispatched","OK")))))</f>
        <v/>
      </c>
    </row>
    <row r="553" customFormat="false" ht="15" hidden="false" customHeight="false" outlineLevel="0" collapsed="false">
      <c r="A553" s="20"/>
      <c r="B553" s="14"/>
      <c r="C553" s="15"/>
      <c r="D553" s="21"/>
      <c r="E553" s="21"/>
      <c r="F553" s="21"/>
      <c r="G553" s="21"/>
      <c r="H553" s="21"/>
      <c r="I553" s="15"/>
      <c r="J553" s="15"/>
      <c r="K553" s="22" t="str">
        <f aca="false">IF(COUNTA($A553:$J553)=0,"",IF($I553&lt;&gt;"",$I553,IFERROR(INDEX(Settings!$B$14:$B$28,MATCH($B553,Settings!$A$14:$A$28,0)),0)))</f>
        <v/>
      </c>
      <c r="L553" s="23" t="str">
        <f aca="false">IF(COUNTA($A553:$J553)=0,"",$G553*($K553+IFERROR(INDEX(Settings!$C$14:$C$28,MATCH($B553,Settings!$A$14:$A$28,0)),0)))</f>
        <v/>
      </c>
      <c r="M553" s="23" t="str">
        <f aca="false">IF(COUNTA($A553:$J553)=0,"",($G553+$H553*Settings!$B$10)*IFERROR(INDEX(Settings!$D$14:$D$28,MATCH($B553,Settings!$A$14:$A$28,0)),0))</f>
        <v/>
      </c>
      <c r="N553" s="23" t="str">
        <f aca="false">IF(COUNTA($A553:$J553)=0,"",$F553*IFERROR(INDEX(Settings!$E$14:$E$28,MATCH($B553,Settings!$A$14:$A$28,0)),0))</f>
        <v/>
      </c>
      <c r="O553" s="23" t="str">
        <f aca="false">IF(COUNTA($A553:$J553)=0,"",$D553*Settings!$B$5)</f>
        <v/>
      </c>
      <c r="P553" s="23" t="str">
        <f aca="false">IF(COUNTA($A553:$J553)=0,"",$G553*Settings!$B$6+$H553*Settings!$B$7)</f>
        <v/>
      </c>
      <c r="Q553" s="23" t="str">
        <f aca="false">IF(COUNTA($A553:$J553)=0,"",$L553*Settings!$B$8)</f>
        <v/>
      </c>
      <c r="R553" s="23" t="str">
        <f aca="false">IF(COUNTA($A553:$J553)=0,"",($P553+$Q553)*Settings!$B$9)</f>
        <v/>
      </c>
      <c r="S553" s="23" t="str">
        <f aca="false">IF(COUNTA($A553:$J553)=0,"",$C553+$J553+SUM($M553:$R553))</f>
        <v/>
      </c>
      <c r="T553" s="23" t="str">
        <f aca="false">IF(COUNTA($A553:$J553)=0,"",$L553-$S553)</f>
        <v/>
      </c>
      <c r="U553" s="24" t="str">
        <f aca="false">IF(COUNTA($A553:$J553)=0,"",IF($L553=0,0,$T553/$L553))</f>
        <v/>
      </c>
      <c r="V553" s="24" t="str">
        <f aca="false">IF(COUNTA($A553:$J553)=0,"",IF($D553=0,0,$E553/$D553))</f>
        <v/>
      </c>
      <c r="W553" s="24" t="str">
        <f aca="false">IF(COUNTA($A553:$J553)=0,"",IF($F553=0,0,$G553/$F553))</f>
        <v/>
      </c>
      <c r="X553" s="24" t="str">
        <f aca="false">IF(COUNTA($A553:$J553)=0,"",IF($F553=0,0,$H553/$F553))</f>
        <v/>
      </c>
      <c r="Y553" s="25" t="str">
        <f aca="false">IF(COUNTA($A553:$J553)=0,"",IF($C553=0,0,$L553/$C553))</f>
        <v/>
      </c>
      <c r="Z553" s="23" t="str">
        <f aca="false">IF(COUNTA($A553:$J553)=0,"",IF($G553=0,0,$C553/$G553))</f>
        <v/>
      </c>
      <c r="AA553" s="23" t="str">
        <f aca="false">IF(COUNTA($A553:$J553)=0,"",IF($G553=0,0,$T553/$G553))</f>
        <v/>
      </c>
      <c r="AB553" s="9" t="str">
        <f aca="false">IF(COUNTA($A553:$J553)=0,"",IF($B553="","Pick a product",IF($E553&gt;$D553,"Confirmed &gt; received",IF($F553&gt;$E553,"Dispatched &gt; confirmed",IF($G553+$H553&gt;$F553,"Delivered + returned &gt; dispatched","OK")))))</f>
        <v/>
      </c>
    </row>
    <row r="554" customFormat="false" ht="15" hidden="false" customHeight="false" outlineLevel="0" collapsed="false">
      <c r="A554" s="20"/>
      <c r="B554" s="14"/>
      <c r="C554" s="15"/>
      <c r="D554" s="21"/>
      <c r="E554" s="21"/>
      <c r="F554" s="21"/>
      <c r="G554" s="21"/>
      <c r="H554" s="21"/>
      <c r="I554" s="15"/>
      <c r="J554" s="15"/>
      <c r="K554" s="22" t="str">
        <f aca="false">IF(COUNTA($A554:$J554)=0,"",IF($I554&lt;&gt;"",$I554,IFERROR(INDEX(Settings!$B$14:$B$28,MATCH($B554,Settings!$A$14:$A$28,0)),0)))</f>
        <v/>
      </c>
      <c r="L554" s="23" t="str">
        <f aca="false">IF(COUNTA($A554:$J554)=0,"",$G554*($K554+IFERROR(INDEX(Settings!$C$14:$C$28,MATCH($B554,Settings!$A$14:$A$28,0)),0)))</f>
        <v/>
      </c>
      <c r="M554" s="23" t="str">
        <f aca="false">IF(COUNTA($A554:$J554)=0,"",($G554+$H554*Settings!$B$10)*IFERROR(INDEX(Settings!$D$14:$D$28,MATCH($B554,Settings!$A$14:$A$28,0)),0))</f>
        <v/>
      </c>
      <c r="N554" s="23" t="str">
        <f aca="false">IF(COUNTA($A554:$J554)=0,"",$F554*IFERROR(INDEX(Settings!$E$14:$E$28,MATCH($B554,Settings!$A$14:$A$28,0)),0))</f>
        <v/>
      </c>
      <c r="O554" s="23" t="str">
        <f aca="false">IF(COUNTA($A554:$J554)=0,"",$D554*Settings!$B$5)</f>
        <v/>
      </c>
      <c r="P554" s="23" t="str">
        <f aca="false">IF(COUNTA($A554:$J554)=0,"",$G554*Settings!$B$6+$H554*Settings!$B$7)</f>
        <v/>
      </c>
      <c r="Q554" s="23" t="str">
        <f aca="false">IF(COUNTA($A554:$J554)=0,"",$L554*Settings!$B$8)</f>
        <v/>
      </c>
      <c r="R554" s="23" t="str">
        <f aca="false">IF(COUNTA($A554:$J554)=0,"",($P554+$Q554)*Settings!$B$9)</f>
        <v/>
      </c>
      <c r="S554" s="23" t="str">
        <f aca="false">IF(COUNTA($A554:$J554)=0,"",$C554+$J554+SUM($M554:$R554))</f>
        <v/>
      </c>
      <c r="T554" s="23" t="str">
        <f aca="false">IF(COUNTA($A554:$J554)=0,"",$L554-$S554)</f>
        <v/>
      </c>
      <c r="U554" s="24" t="str">
        <f aca="false">IF(COUNTA($A554:$J554)=0,"",IF($L554=0,0,$T554/$L554))</f>
        <v/>
      </c>
      <c r="V554" s="24" t="str">
        <f aca="false">IF(COUNTA($A554:$J554)=0,"",IF($D554=0,0,$E554/$D554))</f>
        <v/>
      </c>
      <c r="W554" s="24" t="str">
        <f aca="false">IF(COUNTA($A554:$J554)=0,"",IF($F554=0,0,$G554/$F554))</f>
        <v/>
      </c>
      <c r="X554" s="24" t="str">
        <f aca="false">IF(COUNTA($A554:$J554)=0,"",IF($F554=0,0,$H554/$F554))</f>
        <v/>
      </c>
      <c r="Y554" s="25" t="str">
        <f aca="false">IF(COUNTA($A554:$J554)=0,"",IF($C554=0,0,$L554/$C554))</f>
        <v/>
      </c>
      <c r="Z554" s="23" t="str">
        <f aca="false">IF(COUNTA($A554:$J554)=0,"",IF($G554=0,0,$C554/$G554))</f>
        <v/>
      </c>
      <c r="AA554" s="23" t="str">
        <f aca="false">IF(COUNTA($A554:$J554)=0,"",IF($G554=0,0,$T554/$G554))</f>
        <v/>
      </c>
      <c r="AB554" s="9" t="str">
        <f aca="false">IF(COUNTA($A554:$J554)=0,"",IF($B554="","Pick a product",IF($E554&gt;$D554,"Confirmed &gt; received",IF($F554&gt;$E554,"Dispatched &gt; confirmed",IF($G554+$H554&gt;$F554,"Delivered + returned &gt; dispatched","OK")))))</f>
        <v/>
      </c>
    </row>
    <row r="555" customFormat="false" ht="15" hidden="false" customHeight="false" outlineLevel="0" collapsed="false">
      <c r="A555" s="20"/>
      <c r="B555" s="14"/>
      <c r="C555" s="15"/>
      <c r="D555" s="21"/>
      <c r="E555" s="21"/>
      <c r="F555" s="21"/>
      <c r="G555" s="21"/>
      <c r="H555" s="21"/>
      <c r="I555" s="15"/>
      <c r="J555" s="15"/>
      <c r="K555" s="22" t="str">
        <f aca="false">IF(COUNTA($A555:$J555)=0,"",IF($I555&lt;&gt;"",$I555,IFERROR(INDEX(Settings!$B$14:$B$28,MATCH($B555,Settings!$A$14:$A$28,0)),0)))</f>
        <v/>
      </c>
      <c r="L555" s="23" t="str">
        <f aca="false">IF(COUNTA($A555:$J555)=0,"",$G555*($K555+IFERROR(INDEX(Settings!$C$14:$C$28,MATCH($B555,Settings!$A$14:$A$28,0)),0)))</f>
        <v/>
      </c>
      <c r="M555" s="23" t="str">
        <f aca="false">IF(COUNTA($A555:$J555)=0,"",($G555+$H555*Settings!$B$10)*IFERROR(INDEX(Settings!$D$14:$D$28,MATCH($B555,Settings!$A$14:$A$28,0)),0))</f>
        <v/>
      </c>
      <c r="N555" s="23" t="str">
        <f aca="false">IF(COUNTA($A555:$J555)=0,"",$F555*IFERROR(INDEX(Settings!$E$14:$E$28,MATCH($B555,Settings!$A$14:$A$28,0)),0))</f>
        <v/>
      </c>
      <c r="O555" s="23" t="str">
        <f aca="false">IF(COUNTA($A555:$J555)=0,"",$D555*Settings!$B$5)</f>
        <v/>
      </c>
      <c r="P555" s="23" t="str">
        <f aca="false">IF(COUNTA($A555:$J555)=0,"",$G555*Settings!$B$6+$H555*Settings!$B$7)</f>
        <v/>
      </c>
      <c r="Q555" s="23" t="str">
        <f aca="false">IF(COUNTA($A555:$J555)=0,"",$L555*Settings!$B$8)</f>
        <v/>
      </c>
      <c r="R555" s="23" t="str">
        <f aca="false">IF(COUNTA($A555:$J555)=0,"",($P555+$Q555)*Settings!$B$9)</f>
        <v/>
      </c>
      <c r="S555" s="23" t="str">
        <f aca="false">IF(COUNTA($A555:$J555)=0,"",$C555+$J555+SUM($M555:$R555))</f>
        <v/>
      </c>
      <c r="T555" s="23" t="str">
        <f aca="false">IF(COUNTA($A555:$J555)=0,"",$L555-$S555)</f>
        <v/>
      </c>
      <c r="U555" s="24" t="str">
        <f aca="false">IF(COUNTA($A555:$J555)=0,"",IF($L555=0,0,$T555/$L555))</f>
        <v/>
      </c>
      <c r="V555" s="24" t="str">
        <f aca="false">IF(COUNTA($A555:$J555)=0,"",IF($D555=0,0,$E555/$D555))</f>
        <v/>
      </c>
      <c r="W555" s="24" t="str">
        <f aca="false">IF(COUNTA($A555:$J555)=0,"",IF($F555=0,0,$G555/$F555))</f>
        <v/>
      </c>
      <c r="X555" s="24" t="str">
        <f aca="false">IF(COUNTA($A555:$J555)=0,"",IF($F555=0,0,$H555/$F555))</f>
        <v/>
      </c>
      <c r="Y555" s="25" t="str">
        <f aca="false">IF(COUNTA($A555:$J555)=0,"",IF($C555=0,0,$L555/$C555))</f>
        <v/>
      </c>
      <c r="Z555" s="23" t="str">
        <f aca="false">IF(COUNTA($A555:$J555)=0,"",IF($G555=0,0,$C555/$G555))</f>
        <v/>
      </c>
      <c r="AA555" s="23" t="str">
        <f aca="false">IF(COUNTA($A555:$J555)=0,"",IF($G555=0,0,$T555/$G555))</f>
        <v/>
      </c>
      <c r="AB555" s="9" t="str">
        <f aca="false">IF(COUNTA($A555:$J555)=0,"",IF($B555="","Pick a product",IF($E555&gt;$D555,"Confirmed &gt; received",IF($F555&gt;$E555,"Dispatched &gt; confirmed",IF($G555+$H555&gt;$F555,"Delivered + returned &gt; dispatched","OK")))))</f>
        <v/>
      </c>
    </row>
    <row r="556" customFormat="false" ht="15" hidden="false" customHeight="false" outlineLevel="0" collapsed="false">
      <c r="A556" s="20"/>
      <c r="B556" s="14"/>
      <c r="C556" s="15"/>
      <c r="D556" s="21"/>
      <c r="E556" s="21"/>
      <c r="F556" s="21"/>
      <c r="G556" s="21"/>
      <c r="H556" s="21"/>
      <c r="I556" s="15"/>
      <c r="J556" s="15"/>
      <c r="K556" s="22" t="str">
        <f aca="false">IF(COUNTA($A556:$J556)=0,"",IF($I556&lt;&gt;"",$I556,IFERROR(INDEX(Settings!$B$14:$B$28,MATCH($B556,Settings!$A$14:$A$28,0)),0)))</f>
        <v/>
      </c>
      <c r="L556" s="23" t="str">
        <f aca="false">IF(COUNTA($A556:$J556)=0,"",$G556*($K556+IFERROR(INDEX(Settings!$C$14:$C$28,MATCH($B556,Settings!$A$14:$A$28,0)),0)))</f>
        <v/>
      </c>
      <c r="M556" s="23" t="str">
        <f aca="false">IF(COUNTA($A556:$J556)=0,"",($G556+$H556*Settings!$B$10)*IFERROR(INDEX(Settings!$D$14:$D$28,MATCH($B556,Settings!$A$14:$A$28,0)),0))</f>
        <v/>
      </c>
      <c r="N556" s="23" t="str">
        <f aca="false">IF(COUNTA($A556:$J556)=0,"",$F556*IFERROR(INDEX(Settings!$E$14:$E$28,MATCH($B556,Settings!$A$14:$A$28,0)),0))</f>
        <v/>
      </c>
      <c r="O556" s="23" t="str">
        <f aca="false">IF(COUNTA($A556:$J556)=0,"",$D556*Settings!$B$5)</f>
        <v/>
      </c>
      <c r="P556" s="23" t="str">
        <f aca="false">IF(COUNTA($A556:$J556)=0,"",$G556*Settings!$B$6+$H556*Settings!$B$7)</f>
        <v/>
      </c>
      <c r="Q556" s="23" t="str">
        <f aca="false">IF(COUNTA($A556:$J556)=0,"",$L556*Settings!$B$8)</f>
        <v/>
      </c>
      <c r="R556" s="23" t="str">
        <f aca="false">IF(COUNTA($A556:$J556)=0,"",($P556+$Q556)*Settings!$B$9)</f>
        <v/>
      </c>
      <c r="S556" s="23" t="str">
        <f aca="false">IF(COUNTA($A556:$J556)=0,"",$C556+$J556+SUM($M556:$R556))</f>
        <v/>
      </c>
      <c r="T556" s="23" t="str">
        <f aca="false">IF(COUNTA($A556:$J556)=0,"",$L556-$S556)</f>
        <v/>
      </c>
      <c r="U556" s="24" t="str">
        <f aca="false">IF(COUNTA($A556:$J556)=0,"",IF($L556=0,0,$T556/$L556))</f>
        <v/>
      </c>
      <c r="V556" s="24" t="str">
        <f aca="false">IF(COUNTA($A556:$J556)=0,"",IF($D556=0,0,$E556/$D556))</f>
        <v/>
      </c>
      <c r="W556" s="24" t="str">
        <f aca="false">IF(COUNTA($A556:$J556)=0,"",IF($F556=0,0,$G556/$F556))</f>
        <v/>
      </c>
      <c r="X556" s="24" t="str">
        <f aca="false">IF(COUNTA($A556:$J556)=0,"",IF($F556=0,0,$H556/$F556))</f>
        <v/>
      </c>
      <c r="Y556" s="25" t="str">
        <f aca="false">IF(COUNTA($A556:$J556)=0,"",IF($C556=0,0,$L556/$C556))</f>
        <v/>
      </c>
      <c r="Z556" s="23" t="str">
        <f aca="false">IF(COUNTA($A556:$J556)=0,"",IF($G556=0,0,$C556/$G556))</f>
        <v/>
      </c>
      <c r="AA556" s="23" t="str">
        <f aca="false">IF(COUNTA($A556:$J556)=0,"",IF($G556=0,0,$T556/$G556))</f>
        <v/>
      </c>
      <c r="AB556" s="9" t="str">
        <f aca="false">IF(COUNTA($A556:$J556)=0,"",IF($B556="","Pick a product",IF($E556&gt;$D556,"Confirmed &gt; received",IF($F556&gt;$E556,"Dispatched &gt; confirmed",IF($G556+$H556&gt;$F556,"Delivered + returned &gt; dispatched","OK")))))</f>
        <v/>
      </c>
    </row>
    <row r="557" customFormat="false" ht="15" hidden="false" customHeight="false" outlineLevel="0" collapsed="false">
      <c r="A557" s="20"/>
      <c r="B557" s="14"/>
      <c r="C557" s="15"/>
      <c r="D557" s="21"/>
      <c r="E557" s="21"/>
      <c r="F557" s="21"/>
      <c r="G557" s="21"/>
      <c r="H557" s="21"/>
      <c r="I557" s="15"/>
      <c r="J557" s="15"/>
      <c r="K557" s="22" t="str">
        <f aca="false">IF(COUNTA($A557:$J557)=0,"",IF($I557&lt;&gt;"",$I557,IFERROR(INDEX(Settings!$B$14:$B$28,MATCH($B557,Settings!$A$14:$A$28,0)),0)))</f>
        <v/>
      </c>
      <c r="L557" s="23" t="str">
        <f aca="false">IF(COUNTA($A557:$J557)=0,"",$G557*($K557+IFERROR(INDEX(Settings!$C$14:$C$28,MATCH($B557,Settings!$A$14:$A$28,0)),0)))</f>
        <v/>
      </c>
      <c r="M557" s="23" t="str">
        <f aca="false">IF(COUNTA($A557:$J557)=0,"",($G557+$H557*Settings!$B$10)*IFERROR(INDEX(Settings!$D$14:$D$28,MATCH($B557,Settings!$A$14:$A$28,0)),0))</f>
        <v/>
      </c>
      <c r="N557" s="23" t="str">
        <f aca="false">IF(COUNTA($A557:$J557)=0,"",$F557*IFERROR(INDEX(Settings!$E$14:$E$28,MATCH($B557,Settings!$A$14:$A$28,0)),0))</f>
        <v/>
      </c>
      <c r="O557" s="23" t="str">
        <f aca="false">IF(COUNTA($A557:$J557)=0,"",$D557*Settings!$B$5)</f>
        <v/>
      </c>
      <c r="P557" s="23" t="str">
        <f aca="false">IF(COUNTA($A557:$J557)=0,"",$G557*Settings!$B$6+$H557*Settings!$B$7)</f>
        <v/>
      </c>
      <c r="Q557" s="23" t="str">
        <f aca="false">IF(COUNTA($A557:$J557)=0,"",$L557*Settings!$B$8)</f>
        <v/>
      </c>
      <c r="R557" s="23" t="str">
        <f aca="false">IF(COUNTA($A557:$J557)=0,"",($P557+$Q557)*Settings!$B$9)</f>
        <v/>
      </c>
      <c r="S557" s="23" t="str">
        <f aca="false">IF(COUNTA($A557:$J557)=0,"",$C557+$J557+SUM($M557:$R557))</f>
        <v/>
      </c>
      <c r="T557" s="23" t="str">
        <f aca="false">IF(COUNTA($A557:$J557)=0,"",$L557-$S557)</f>
        <v/>
      </c>
      <c r="U557" s="24" t="str">
        <f aca="false">IF(COUNTA($A557:$J557)=0,"",IF($L557=0,0,$T557/$L557))</f>
        <v/>
      </c>
      <c r="V557" s="24" t="str">
        <f aca="false">IF(COUNTA($A557:$J557)=0,"",IF($D557=0,0,$E557/$D557))</f>
        <v/>
      </c>
      <c r="W557" s="24" t="str">
        <f aca="false">IF(COUNTA($A557:$J557)=0,"",IF($F557=0,0,$G557/$F557))</f>
        <v/>
      </c>
      <c r="X557" s="24" t="str">
        <f aca="false">IF(COUNTA($A557:$J557)=0,"",IF($F557=0,0,$H557/$F557))</f>
        <v/>
      </c>
      <c r="Y557" s="25" t="str">
        <f aca="false">IF(COUNTA($A557:$J557)=0,"",IF($C557=0,0,$L557/$C557))</f>
        <v/>
      </c>
      <c r="Z557" s="23" t="str">
        <f aca="false">IF(COUNTA($A557:$J557)=0,"",IF($G557=0,0,$C557/$G557))</f>
        <v/>
      </c>
      <c r="AA557" s="23" t="str">
        <f aca="false">IF(COUNTA($A557:$J557)=0,"",IF($G557=0,0,$T557/$G557))</f>
        <v/>
      </c>
      <c r="AB557" s="9" t="str">
        <f aca="false">IF(COUNTA($A557:$J557)=0,"",IF($B557="","Pick a product",IF($E557&gt;$D557,"Confirmed &gt; received",IF($F557&gt;$E557,"Dispatched &gt; confirmed",IF($G557+$H557&gt;$F557,"Delivered + returned &gt; dispatched","OK")))))</f>
        <v/>
      </c>
    </row>
    <row r="558" customFormat="false" ht="15" hidden="false" customHeight="false" outlineLevel="0" collapsed="false">
      <c r="A558" s="20"/>
      <c r="B558" s="14"/>
      <c r="C558" s="15"/>
      <c r="D558" s="21"/>
      <c r="E558" s="21"/>
      <c r="F558" s="21"/>
      <c r="G558" s="21"/>
      <c r="H558" s="21"/>
      <c r="I558" s="15"/>
      <c r="J558" s="15"/>
      <c r="K558" s="22" t="str">
        <f aca="false">IF(COUNTA($A558:$J558)=0,"",IF($I558&lt;&gt;"",$I558,IFERROR(INDEX(Settings!$B$14:$B$28,MATCH($B558,Settings!$A$14:$A$28,0)),0)))</f>
        <v/>
      </c>
      <c r="L558" s="23" t="str">
        <f aca="false">IF(COUNTA($A558:$J558)=0,"",$G558*($K558+IFERROR(INDEX(Settings!$C$14:$C$28,MATCH($B558,Settings!$A$14:$A$28,0)),0)))</f>
        <v/>
      </c>
      <c r="M558" s="23" t="str">
        <f aca="false">IF(COUNTA($A558:$J558)=0,"",($G558+$H558*Settings!$B$10)*IFERROR(INDEX(Settings!$D$14:$D$28,MATCH($B558,Settings!$A$14:$A$28,0)),0))</f>
        <v/>
      </c>
      <c r="N558" s="23" t="str">
        <f aca="false">IF(COUNTA($A558:$J558)=0,"",$F558*IFERROR(INDEX(Settings!$E$14:$E$28,MATCH($B558,Settings!$A$14:$A$28,0)),0))</f>
        <v/>
      </c>
      <c r="O558" s="23" t="str">
        <f aca="false">IF(COUNTA($A558:$J558)=0,"",$D558*Settings!$B$5)</f>
        <v/>
      </c>
      <c r="P558" s="23" t="str">
        <f aca="false">IF(COUNTA($A558:$J558)=0,"",$G558*Settings!$B$6+$H558*Settings!$B$7)</f>
        <v/>
      </c>
      <c r="Q558" s="23" t="str">
        <f aca="false">IF(COUNTA($A558:$J558)=0,"",$L558*Settings!$B$8)</f>
        <v/>
      </c>
      <c r="R558" s="23" t="str">
        <f aca="false">IF(COUNTA($A558:$J558)=0,"",($P558+$Q558)*Settings!$B$9)</f>
        <v/>
      </c>
      <c r="S558" s="23" t="str">
        <f aca="false">IF(COUNTA($A558:$J558)=0,"",$C558+$J558+SUM($M558:$R558))</f>
        <v/>
      </c>
      <c r="T558" s="23" t="str">
        <f aca="false">IF(COUNTA($A558:$J558)=0,"",$L558-$S558)</f>
        <v/>
      </c>
      <c r="U558" s="24" t="str">
        <f aca="false">IF(COUNTA($A558:$J558)=0,"",IF($L558=0,0,$T558/$L558))</f>
        <v/>
      </c>
      <c r="V558" s="24" t="str">
        <f aca="false">IF(COUNTA($A558:$J558)=0,"",IF($D558=0,0,$E558/$D558))</f>
        <v/>
      </c>
      <c r="W558" s="24" t="str">
        <f aca="false">IF(COUNTA($A558:$J558)=0,"",IF($F558=0,0,$G558/$F558))</f>
        <v/>
      </c>
      <c r="X558" s="24" t="str">
        <f aca="false">IF(COUNTA($A558:$J558)=0,"",IF($F558=0,0,$H558/$F558))</f>
        <v/>
      </c>
      <c r="Y558" s="25" t="str">
        <f aca="false">IF(COUNTA($A558:$J558)=0,"",IF($C558=0,0,$L558/$C558))</f>
        <v/>
      </c>
      <c r="Z558" s="23" t="str">
        <f aca="false">IF(COUNTA($A558:$J558)=0,"",IF($G558=0,0,$C558/$G558))</f>
        <v/>
      </c>
      <c r="AA558" s="23" t="str">
        <f aca="false">IF(COUNTA($A558:$J558)=0,"",IF($G558=0,0,$T558/$G558))</f>
        <v/>
      </c>
      <c r="AB558" s="9" t="str">
        <f aca="false">IF(COUNTA($A558:$J558)=0,"",IF($B558="","Pick a product",IF($E558&gt;$D558,"Confirmed &gt; received",IF($F558&gt;$E558,"Dispatched &gt; confirmed",IF($G558+$H558&gt;$F558,"Delivered + returned &gt; dispatched","OK")))))</f>
        <v/>
      </c>
    </row>
    <row r="559" customFormat="false" ht="15" hidden="false" customHeight="false" outlineLevel="0" collapsed="false">
      <c r="A559" s="20"/>
      <c r="B559" s="14"/>
      <c r="C559" s="15"/>
      <c r="D559" s="21"/>
      <c r="E559" s="21"/>
      <c r="F559" s="21"/>
      <c r="G559" s="21"/>
      <c r="H559" s="21"/>
      <c r="I559" s="15"/>
      <c r="J559" s="15"/>
      <c r="K559" s="22" t="str">
        <f aca="false">IF(COUNTA($A559:$J559)=0,"",IF($I559&lt;&gt;"",$I559,IFERROR(INDEX(Settings!$B$14:$B$28,MATCH($B559,Settings!$A$14:$A$28,0)),0)))</f>
        <v/>
      </c>
      <c r="L559" s="23" t="str">
        <f aca="false">IF(COUNTA($A559:$J559)=0,"",$G559*($K559+IFERROR(INDEX(Settings!$C$14:$C$28,MATCH($B559,Settings!$A$14:$A$28,0)),0)))</f>
        <v/>
      </c>
      <c r="M559" s="23" t="str">
        <f aca="false">IF(COUNTA($A559:$J559)=0,"",($G559+$H559*Settings!$B$10)*IFERROR(INDEX(Settings!$D$14:$D$28,MATCH($B559,Settings!$A$14:$A$28,0)),0))</f>
        <v/>
      </c>
      <c r="N559" s="23" t="str">
        <f aca="false">IF(COUNTA($A559:$J559)=0,"",$F559*IFERROR(INDEX(Settings!$E$14:$E$28,MATCH($B559,Settings!$A$14:$A$28,0)),0))</f>
        <v/>
      </c>
      <c r="O559" s="23" t="str">
        <f aca="false">IF(COUNTA($A559:$J559)=0,"",$D559*Settings!$B$5)</f>
        <v/>
      </c>
      <c r="P559" s="23" t="str">
        <f aca="false">IF(COUNTA($A559:$J559)=0,"",$G559*Settings!$B$6+$H559*Settings!$B$7)</f>
        <v/>
      </c>
      <c r="Q559" s="23" t="str">
        <f aca="false">IF(COUNTA($A559:$J559)=0,"",$L559*Settings!$B$8)</f>
        <v/>
      </c>
      <c r="R559" s="23" t="str">
        <f aca="false">IF(COUNTA($A559:$J559)=0,"",($P559+$Q559)*Settings!$B$9)</f>
        <v/>
      </c>
      <c r="S559" s="23" t="str">
        <f aca="false">IF(COUNTA($A559:$J559)=0,"",$C559+$J559+SUM($M559:$R559))</f>
        <v/>
      </c>
      <c r="T559" s="23" t="str">
        <f aca="false">IF(COUNTA($A559:$J559)=0,"",$L559-$S559)</f>
        <v/>
      </c>
      <c r="U559" s="24" t="str">
        <f aca="false">IF(COUNTA($A559:$J559)=0,"",IF($L559=0,0,$T559/$L559))</f>
        <v/>
      </c>
      <c r="V559" s="24" t="str">
        <f aca="false">IF(COUNTA($A559:$J559)=0,"",IF($D559=0,0,$E559/$D559))</f>
        <v/>
      </c>
      <c r="W559" s="24" t="str">
        <f aca="false">IF(COUNTA($A559:$J559)=0,"",IF($F559=0,0,$G559/$F559))</f>
        <v/>
      </c>
      <c r="X559" s="24" t="str">
        <f aca="false">IF(COUNTA($A559:$J559)=0,"",IF($F559=0,0,$H559/$F559))</f>
        <v/>
      </c>
      <c r="Y559" s="25" t="str">
        <f aca="false">IF(COUNTA($A559:$J559)=0,"",IF($C559=0,0,$L559/$C559))</f>
        <v/>
      </c>
      <c r="Z559" s="23" t="str">
        <f aca="false">IF(COUNTA($A559:$J559)=0,"",IF($G559=0,0,$C559/$G559))</f>
        <v/>
      </c>
      <c r="AA559" s="23" t="str">
        <f aca="false">IF(COUNTA($A559:$J559)=0,"",IF($G559=0,0,$T559/$G559))</f>
        <v/>
      </c>
      <c r="AB559" s="9" t="str">
        <f aca="false">IF(COUNTA($A559:$J559)=0,"",IF($B559="","Pick a product",IF($E559&gt;$D559,"Confirmed &gt; received",IF($F559&gt;$E559,"Dispatched &gt; confirmed",IF($G559+$H559&gt;$F559,"Delivered + returned &gt; dispatched","OK")))))</f>
        <v/>
      </c>
    </row>
    <row r="560" customFormat="false" ht="15" hidden="false" customHeight="false" outlineLevel="0" collapsed="false">
      <c r="A560" s="20"/>
      <c r="B560" s="14"/>
      <c r="C560" s="15"/>
      <c r="D560" s="21"/>
      <c r="E560" s="21"/>
      <c r="F560" s="21"/>
      <c r="G560" s="21"/>
      <c r="H560" s="21"/>
      <c r="I560" s="15"/>
      <c r="J560" s="15"/>
      <c r="K560" s="22" t="str">
        <f aca="false">IF(COUNTA($A560:$J560)=0,"",IF($I560&lt;&gt;"",$I560,IFERROR(INDEX(Settings!$B$14:$B$28,MATCH($B560,Settings!$A$14:$A$28,0)),0)))</f>
        <v/>
      </c>
      <c r="L560" s="23" t="str">
        <f aca="false">IF(COUNTA($A560:$J560)=0,"",$G560*($K560+IFERROR(INDEX(Settings!$C$14:$C$28,MATCH($B560,Settings!$A$14:$A$28,0)),0)))</f>
        <v/>
      </c>
      <c r="M560" s="23" t="str">
        <f aca="false">IF(COUNTA($A560:$J560)=0,"",($G560+$H560*Settings!$B$10)*IFERROR(INDEX(Settings!$D$14:$D$28,MATCH($B560,Settings!$A$14:$A$28,0)),0))</f>
        <v/>
      </c>
      <c r="N560" s="23" t="str">
        <f aca="false">IF(COUNTA($A560:$J560)=0,"",$F560*IFERROR(INDEX(Settings!$E$14:$E$28,MATCH($B560,Settings!$A$14:$A$28,0)),0))</f>
        <v/>
      </c>
      <c r="O560" s="23" t="str">
        <f aca="false">IF(COUNTA($A560:$J560)=0,"",$D560*Settings!$B$5)</f>
        <v/>
      </c>
      <c r="P560" s="23" t="str">
        <f aca="false">IF(COUNTA($A560:$J560)=0,"",$G560*Settings!$B$6+$H560*Settings!$B$7)</f>
        <v/>
      </c>
      <c r="Q560" s="23" t="str">
        <f aca="false">IF(COUNTA($A560:$J560)=0,"",$L560*Settings!$B$8)</f>
        <v/>
      </c>
      <c r="R560" s="23" t="str">
        <f aca="false">IF(COUNTA($A560:$J560)=0,"",($P560+$Q560)*Settings!$B$9)</f>
        <v/>
      </c>
      <c r="S560" s="23" t="str">
        <f aca="false">IF(COUNTA($A560:$J560)=0,"",$C560+$J560+SUM($M560:$R560))</f>
        <v/>
      </c>
      <c r="T560" s="23" t="str">
        <f aca="false">IF(COUNTA($A560:$J560)=0,"",$L560-$S560)</f>
        <v/>
      </c>
      <c r="U560" s="24" t="str">
        <f aca="false">IF(COUNTA($A560:$J560)=0,"",IF($L560=0,0,$T560/$L560))</f>
        <v/>
      </c>
      <c r="V560" s="24" t="str">
        <f aca="false">IF(COUNTA($A560:$J560)=0,"",IF($D560=0,0,$E560/$D560))</f>
        <v/>
      </c>
      <c r="W560" s="24" t="str">
        <f aca="false">IF(COUNTA($A560:$J560)=0,"",IF($F560=0,0,$G560/$F560))</f>
        <v/>
      </c>
      <c r="X560" s="24" t="str">
        <f aca="false">IF(COUNTA($A560:$J560)=0,"",IF($F560=0,0,$H560/$F560))</f>
        <v/>
      </c>
      <c r="Y560" s="25" t="str">
        <f aca="false">IF(COUNTA($A560:$J560)=0,"",IF($C560=0,0,$L560/$C560))</f>
        <v/>
      </c>
      <c r="Z560" s="23" t="str">
        <f aca="false">IF(COUNTA($A560:$J560)=0,"",IF($G560=0,0,$C560/$G560))</f>
        <v/>
      </c>
      <c r="AA560" s="23" t="str">
        <f aca="false">IF(COUNTA($A560:$J560)=0,"",IF($G560=0,0,$T560/$G560))</f>
        <v/>
      </c>
      <c r="AB560" s="9" t="str">
        <f aca="false">IF(COUNTA($A560:$J560)=0,"",IF($B560="","Pick a product",IF($E560&gt;$D560,"Confirmed &gt; received",IF($F560&gt;$E560,"Dispatched &gt; confirmed",IF($G560+$H560&gt;$F560,"Delivered + returned &gt; dispatched","OK")))))</f>
        <v/>
      </c>
    </row>
    <row r="561" customFormat="false" ht="15" hidden="false" customHeight="false" outlineLevel="0" collapsed="false">
      <c r="A561" s="20"/>
      <c r="B561" s="14"/>
      <c r="C561" s="15"/>
      <c r="D561" s="21"/>
      <c r="E561" s="21"/>
      <c r="F561" s="21"/>
      <c r="G561" s="21"/>
      <c r="H561" s="21"/>
      <c r="I561" s="15"/>
      <c r="J561" s="15"/>
      <c r="K561" s="22" t="str">
        <f aca="false">IF(COUNTA($A561:$J561)=0,"",IF($I561&lt;&gt;"",$I561,IFERROR(INDEX(Settings!$B$14:$B$28,MATCH($B561,Settings!$A$14:$A$28,0)),0)))</f>
        <v/>
      </c>
      <c r="L561" s="23" t="str">
        <f aca="false">IF(COUNTA($A561:$J561)=0,"",$G561*($K561+IFERROR(INDEX(Settings!$C$14:$C$28,MATCH($B561,Settings!$A$14:$A$28,0)),0)))</f>
        <v/>
      </c>
      <c r="M561" s="23" t="str">
        <f aca="false">IF(COUNTA($A561:$J561)=0,"",($G561+$H561*Settings!$B$10)*IFERROR(INDEX(Settings!$D$14:$D$28,MATCH($B561,Settings!$A$14:$A$28,0)),0))</f>
        <v/>
      </c>
      <c r="N561" s="23" t="str">
        <f aca="false">IF(COUNTA($A561:$J561)=0,"",$F561*IFERROR(INDEX(Settings!$E$14:$E$28,MATCH($B561,Settings!$A$14:$A$28,0)),0))</f>
        <v/>
      </c>
      <c r="O561" s="23" t="str">
        <f aca="false">IF(COUNTA($A561:$J561)=0,"",$D561*Settings!$B$5)</f>
        <v/>
      </c>
      <c r="P561" s="23" t="str">
        <f aca="false">IF(COUNTA($A561:$J561)=0,"",$G561*Settings!$B$6+$H561*Settings!$B$7)</f>
        <v/>
      </c>
      <c r="Q561" s="23" t="str">
        <f aca="false">IF(COUNTA($A561:$J561)=0,"",$L561*Settings!$B$8)</f>
        <v/>
      </c>
      <c r="R561" s="23" t="str">
        <f aca="false">IF(COUNTA($A561:$J561)=0,"",($P561+$Q561)*Settings!$B$9)</f>
        <v/>
      </c>
      <c r="S561" s="23" t="str">
        <f aca="false">IF(COUNTA($A561:$J561)=0,"",$C561+$J561+SUM($M561:$R561))</f>
        <v/>
      </c>
      <c r="T561" s="23" t="str">
        <f aca="false">IF(COUNTA($A561:$J561)=0,"",$L561-$S561)</f>
        <v/>
      </c>
      <c r="U561" s="24" t="str">
        <f aca="false">IF(COUNTA($A561:$J561)=0,"",IF($L561=0,0,$T561/$L561))</f>
        <v/>
      </c>
      <c r="V561" s="24" t="str">
        <f aca="false">IF(COUNTA($A561:$J561)=0,"",IF($D561=0,0,$E561/$D561))</f>
        <v/>
      </c>
      <c r="W561" s="24" t="str">
        <f aca="false">IF(COUNTA($A561:$J561)=0,"",IF($F561=0,0,$G561/$F561))</f>
        <v/>
      </c>
      <c r="X561" s="24" t="str">
        <f aca="false">IF(COUNTA($A561:$J561)=0,"",IF($F561=0,0,$H561/$F561))</f>
        <v/>
      </c>
      <c r="Y561" s="25" t="str">
        <f aca="false">IF(COUNTA($A561:$J561)=0,"",IF($C561=0,0,$L561/$C561))</f>
        <v/>
      </c>
      <c r="Z561" s="23" t="str">
        <f aca="false">IF(COUNTA($A561:$J561)=0,"",IF($G561=0,0,$C561/$G561))</f>
        <v/>
      </c>
      <c r="AA561" s="23" t="str">
        <f aca="false">IF(COUNTA($A561:$J561)=0,"",IF($G561=0,0,$T561/$G561))</f>
        <v/>
      </c>
      <c r="AB561" s="9" t="str">
        <f aca="false">IF(COUNTA($A561:$J561)=0,"",IF($B561="","Pick a product",IF($E561&gt;$D561,"Confirmed &gt; received",IF($F561&gt;$E561,"Dispatched &gt; confirmed",IF($G561+$H561&gt;$F561,"Delivered + returned &gt; dispatched","OK")))))</f>
        <v/>
      </c>
    </row>
    <row r="562" customFormat="false" ht="15" hidden="false" customHeight="false" outlineLevel="0" collapsed="false">
      <c r="A562" s="20"/>
      <c r="B562" s="14"/>
      <c r="C562" s="15"/>
      <c r="D562" s="21"/>
      <c r="E562" s="21"/>
      <c r="F562" s="21"/>
      <c r="G562" s="21"/>
      <c r="H562" s="21"/>
      <c r="I562" s="15"/>
      <c r="J562" s="15"/>
      <c r="K562" s="22" t="str">
        <f aca="false">IF(COUNTA($A562:$J562)=0,"",IF($I562&lt;&gt;"",$I562,IFERROR(INDEX(Settings!$B$14:$B$28,MATCH($B562,Settings!$A$14:$A$28,0)),0)))</f>
        <v/>
      </c>
      <c r="L562" s="23" t="str">
        <f aca="false">IF(COUNTA($A562:$J562)=0,"",$G562*($K562+IFERROR(INDEX(Settings!$C$14:$C$28,MATCH($B562,Settings!$A$14:$A$28,0)),0)))</f>
        <v/>
      </c>
      <c r="M562" s="23" t="str">
        <f aca="false">IF(COUNTA($A562:$J562)=0,"",($G562+$H562*Settings!$B$10)*IFERROR(INDEX(Settings!$D$14:$D$28,MATCH($B562,Settings!$A$14:$A$28,0)),0))</f>
        <v/>
      </c>
      <c r="N562" s="23" t="str">
        <f aca="false">IF(COUNTA($A562:$J562)=0,"",$F562*IFERROR(INDEX(Settings!$E$14:$E$28,MATCH($B562,Settings!$A$14:$A$28,0)),0))</f>
        <v/>
      </c>
      <c r="O562" s="23" t="str">
        <f aca="false">IF(COUNTA($A562:$J562)=0,"",$D562*Settings!$B$5)</f>
        <v/>
      </c>
      <c r="P562" s="23" t="str">
        <f aca="false">IF(COUNTA($A562:$J562)=0,"",$G562*Settings!$B$6+$H562*Settings!$B$7)</f>
        <v/>
      </c>
      <c r="Q562" s="23" t="str">
        <f aca="false">IF(COUNTA($A562:$J562)=0,"",$L562*Settings!$B$8)</f>
        <v/>
      </c>
      <c r="R562" s="23" t="str">
        <f aca="false">IF(COUNTA($A562:$J562)=0,"",($P562+$Q562)*Settings!$B$9)</f>
        <v/>
      </c>
      <c r="S562" s="23" t="str">
        <f aca="false">IF(COUNTA($A562:$J562)=0,"",$C562+$J562+SUM($M562:$R562))</f>
        <v/>
      </c>
      <c r="T562" s="23" t="str">
        <f aca="false">IF(COUNTA($A562:$J562)=0,"",$L562-$S562)</f>
        <v/>
      </c>
      <c r="U562" s="24" t="str">
        <f aca="false">IF(COUNTA($A562:$J562)=0,"",IF($L562=0,0,$T562/$L562))</f>
        <v/>
      </c>
      <c r="V562" s="24" t="str">
        <f aca="false">IF(COUNTA($A562:$J562)=0,"",IF($D562=0,0,$E562/$D562))</f>
        <v/>
      </c>
      <c r="W562" s="24" t="str">
        <f aca="false">IF(COUNTA($A562:$J562)=0,"",IF($F562=0,0,$G562/$F562))</f>
        <v/>
      </c>
      <c r="X562" s="24" t="str">
        <f aca="false">IF(COUNTA($A562:$J562)=0,"",IF($F562=0,0,$H562/$F562))</f>
        <v/>
      </c>
      <c r="Y562" s="25" t="str">
        <f aca="false">IF(COUNTA($A562:$J562)=0,"",IF($C562=0,0,$L562/$C562))</f>
        <v/>
      </c>
      <c r="Z562" s="23" t="str">
        <f aca="false">IF(COUNTA($A562:$J562)=0,"",IF($G562=0,0,$C562/$G562))</f>
        <v/>
      </c>
      <c r="AA562" s="23" t="str">
        <f aca="false">IF(COUNTA($A562:$J562)=0,"",IF($G562=0,0,$T562/$G562))</f>
        <v/>
      </c>
      <c r="AB562" s="9" t="str">
        <f aca="false">IF(COUNTA($A562:$J562)=0,"",IF($B562="","Pick a product",IF($E562&gt;$D562,"Confirmed &gt; received",IF($F562&gt;$E562,"Dispatched &gt; confirmed",IF($G562+$H562&gt;$F562,"Delivered + returned &gt; dispatched","OK")))))</f>
        <v/>
      </c>
    </row>
    <row r="563" customFormat="false" ht="15" hidden="false" customHeight="false" outlineLevel="0" collapsed="false">
      <c r="A563" s="20"/>
      <c r="B563" s="14"/>
      <c r="C563" s="15"/>
      <c r="D563" s="21"/>
      <c r="E563" s="21"/>
      <c r="F563" s="21"/>
      <c r="G563" s="21"/>
      <c r="H563" s="21"/>
      <c r="I563" s="15"/>
      <c r="J563" s="15"/>
      <c r="K563" s="22" t="str">
        <f aca="false">IF(COUNTA($A563:$J563)=0,"",IF($I563&lt;&gt;"",$I563,IFERROR(INDEX(Settings!$B$14:$B$28,MATCH($B563,Settings!$A$14:$A$28,0)),0)))</f>
        <v/>
      </c>
      <c r="L563" s="23" t="str">
        <f aca="false">IF(COUNTA($A563:$J563)=0,"",$G563*($K563+IFERROR(INDEX(Settings!$C$14:$C$28,MATCH($B563,Settings!$A$14:$A$28,0)),0)))</f>
        <v/>
      </c>
      <c r="M563" s="23" t="str">
        <f aca="false">IF(COUNTA($A563:$J563)=0,"",($G563+$H563*Settings!$B$10)*IFERROR(INDEX(Settings!$D$14:$D$28,MATCH($B563,Settings!$A$14:$A$28,0)),0))</f>
        <v/>
      </c>
      <c r="N563" s="23" t="str">
        <f aca="false">IF(COUNTA($A563:$J563)=0,"",$F563*IFERROR(INDEX(Settings!$E$14:$E$28,MATCH($B563,Settings!$A$14:$A$28,0)),0))</f>
        <v/>
      </c>
      <c r="O563" s="23" t="str">
        <f aca="false">IF(COUNTA($A563:$J563)=0,"",$D563*Settings!$B$5)</f>
        <v/>
      </c>
      <c r="P563" s="23" t="str">
        <f aca="false">IF(COUNTA($A563:$J563)=0,"",$G563*Settings!$B$6+$H563*Settings!$B$7)</f>
        <v/>
      </c>
      <c r="Q563" s="23" t="str">
        <f aca="false">IF(COUNTA($A563:$J563)=0,"",$L563*Settings!$B$8)</f>
        <v/>
      </c>
      <c r="R563" s="23" t="str">
        <f aca="false">IF(COUNTA($A563:$J563)=0,"",($P563+$Q563)*Settings!$B$9)</f>
        <v/>
      </c>
      <c r="S563" s="23" t="str">
        <f aca="false">IF(COUNTA($A563:$J563)=0,"",$C563+$J563+SUM($M563:$R563))</f>
        <v/>
      </c>
      <c r="T563" s="23" t="str">
        <f aca="false">IF(COUNTA($A563:$J563)=0,"",$L563-$S563)</f>
        <v/>
      </c>
      <c r="U563" s="24" t="str">
        <f aca="false">IF(COUNTA($A563:$J563)=0,"",IF($L563=0,0,$T563/$L563))</f>
        <v/>
      </c>
      <c r="V563" s="24" t="str">
        <f aca="false">IF(COUNTA($A563:$J563)=0,"",IF($D563=0,0,$E563/$D563))</f>
        <v/>
      </c>
      <c r="W563" s="24" t="str">
        <f aca="false">IF(COUNTA($A563:$J563)=0,"",IF($F563=0,0,$G563/$F563))</f>
        <v/>
      </c>
      <c r="X563" s="24" t="str">
        <f aca="false">IF(COUNTA($A563:$J563)=0,"",IF($F563=0,0,$H563/$F563))</f>
        <v/>
      </c>
      <c r="Y563" s="25" t="str">
        <f aca="false">IF(COUNTA($A563:$J563)=0,"",IF($C563=0,0,$L563/$C563))</f>
        <v/>
      </c>
      <c r="Z563" s="23" t="str">
        <f aca="false">IF(COUNTA($A563:$J563)=0,"",IF($G563=0,0,$C563/$G563))</f>
        <v/>
      </c>
      <c r="AA563" s="23" t="str">
        <f aca="false">IF(COUNTA($A563:$J563)=0,"",IF($G563=0,0,$T563/$G563))</f>
        <v/>
      </c>
      <c r="AB563" s="9" t="str">
        <f aca="false">IF(COUNTA($A563:$J563)=0,"",IF($B563="","Pick a product",IF($E563&gt;$D563,"Confirmed &gt; received",IF($F563&gt;$E563,"Dispatched &gt; confirmed",IF($G563+$H563&gt;$F563,"Delivered + returned &gt; dispatched","OK")))))</f>
        <v/>
      </c>
    </row>
    <row r="564" customFormat="false" ht="15" hidden="false" customHeight="false" outlineLevel="0" collapsed="false">
      <c r="A564" s="20"/>
      <c r="B564" s="14"/>
      <c r="C564" s="15"/>
      <c r="D564" s="21"/>
      <c r="E564" s="21"/>
      <c r="F564" s="21"/>
      <c r="G564" s="21"/>
      <c r="H564" s="21"/>
      <c r="I564" s="15"/>
      <c r="J564" s="15"/>
      <c r="K564" s="22" t="str">
        <f aca="false">IF(COUNTA($A564:$J564)=0,"",IF($I564&lt;&gt;"",$I564,IFERROR(INDEX(Settings!$B$14:$B$28,MATCH($B564,Settings!$A$14:$A$28,0)),0)))</f>
        <v/>
      </c>
      <c r="L564" s="23" t="str">
        <f aca="false">IF(COUNTA($A564:$J564)=0,"",$G564*($K564+IFERROR(INDEX(Settings!$C$14:$C$28,MATCH($B564,Settings!$A$14:$A$28,0)),0)))</f>
        <v/>
      </c>
      <c r="M564" s="23" t="str">
        <f aca="false">IF(COUNTA($A564:$J564)=0,"",($G564+$H564*Settings!$B$10)*IFERROR(INDEX(Settings!$D$14:$D$28,MATCH($B564,Settings!$A$14:$A$28,0)),0))</f>
        <v/>
      </c>
      <c r="N564" s="23" t="str">
        <f aca="false">IF(COUNTA($A564:$J564)=0,"",$F564*IFERROR(INDEX(Settings!$E$14:$E$28,MATCH($B564,Settings!$A$14:$A$28,0)),0))</f>
        <v/>
      </c>
      <c r="O564" s="23" t="str">
        <f aca="false">IF(COUNTA($A564:$J564)=0,"",$D564*Settings!$B$5)</f>
        <v/>
      </c>
      <c r="P564" s="23" t="str">
        <f aca="false">IF(COUNTA($A564:$J564)=0,"",$G564*Settings!$B$6+$H564*Settings!$B$7)</f>
        <v/>
      </c>
      <c r="Q564" s="23" t="str">
        <f aca="false">IF(COUNTA($A564:$J564)=0,"",$L564*Settings!$B$8)</f>
        <v/>
      </c>
      <c r="R564" s="23" t="str">
        <f aca="false">IF(COUNTA($A564:$J564)=0,"",($P564+$Q564)*Settings!$B$9)</f>
        <v/>
      </c>
      <c r="S564" s="23" t="str">
        <f aca="false">IF(COUNTA($A564:$J564)=0,"",$C564+$J564+SUM($M564:$R564))</f>
        <v/>
      </c>
      <c r="T564" s="23" t="str">
        <f aca="false">IF(COUNTA($A564:$J564)=0,"",$L564-$S564)</f>
        <v/>
      </c>
      <c r="U564" s="24" t="str">
        <f aca="false">IF(COUNTA($A564:$J564)=0,"",IF($L564=0,0,$T564/$L564))</f>
        <v/>
      </c>
      <c r="V564" s="24" t="str">
        <f aca="false">IF(COUNTA($A564:$J564)=0,"",IF($D564=0,0,$E564/$D564))</f>
        <v/>
      </c>
      <c r="W564" s="24" t="str">
        <f aca="false">IF(COUNTA($A564:$J564)=0,"",IF($F564=0,0,$G564/$F564))</f>
        <v/>
      </c>
      <c r="X564" s="24" t="str">
        <f aca="false">IF(COUNTA($A564:$J564)=0,"",IF($F564=0,0,$H564/$F564))</f>
        <v/>
      </c>
      <c r="Y564" s="25" t="str">
        <f aca="false">IF(COUNTA($A564:$J564)=0,"",IF($C564=0,0,$L564/$C564))</f>
        <v/>
      </c>
      <c r="Z564" s="23" t="str">
        <f aca="false">IF(COUNTA($A564:$J564)=0,"",IF($G564=0,0,$C564/$G564))</f>
        <v/>
      </c>
      <c r="AA564" s="23" t="str">
        <f aca="false">IF(COUNTA($A564:$J564)=0,"",IF($G564=0,0,$T564/$G564))</f>
        <v/>
      </c>
      <c r="AB564" s="9" t="str">
        <f aca="false">IF(COUNTA($A564:$J564)=0,"",IF($B564="","Pick a product",IF($E564&gt;$D564,"Confirmed &gt; received",IF($F564&gt;$E564,"Dispatched &gt; confirmed",IF($G564+$H564&gt;$F564,"Delivered + returned &gt; dispatched","OK")))))</f>
        <v/>
      </c>
    </row>
    <row r="565" customFormat="false" ht="15" hidden="false" customHeight="false" outlineLevel="0" collapsed="false">
      <c r="A565" s="20"/>
      <c r="B565" s="14"/>
      <c r="C565" s="15"/>
      <c r="D565" s="21"/>
      <c r="E565" s="21"/>
      <c r="F565" s="21"/>
      <c r="G565" s="21"/>
      <c r="H565" s="21"/>
      <c r="I565" s="15"/>
      <c r="J565" s="15"/>
      <c r="K565" s="22" t="str">
        <f aca="false">IF(COUNTA($A565:$J565)=0,"",IF($I565&lt;&gt;"",$I565,IFERROR(INDEX(Settings!$B$14:$B$28,MATCH($B565,Settings!$A$14:$A$28,0)),0)))</f>
        <v/>
      </c>
      <c r="L565" s="23" t="str">
        <f aca="false">IF(COUNTA($A565:$J565)=0,"",$G565*($K565+IFERROR(INDEX(Settings!$C$14:$C$28,MATCH($B565,Settings!$A$14:$A$28,0)),0)))</f>
        <v/>
      </c>
      <c r="M565" s="23" t="str">
        <f aca="false">IF(COUNTA($A565:$J565)=0,"",($G565+$H565*Settings!$B$10)*IFERROR(INDEX(Settings!$D$14:$D$28,MATCH($B565,Settings!$A$14:$A$28,0)),0))</f>
        <v/>
      </c>
      <c r="N565" s="23" t="str">
        <f aca="false">IF(COUNTA($A565:$J565)=0,"",$F565*IFERROR(INDEX(Settings!$E$14:$E$28,MATCH($B565,Settings!$A$14:$A$28,0)),0))</f>
        <v/>
      </c>
      <c r="O565" s="23" t="str">
        <f aca="false">IF(COUNTA($A565:$J565)=0,"",$D565*Settings!$B$5)</f>
        <v/>
      </c>
      <c r="P565" s="23" t="str">
        <f aca="false">IF(COUNTA($A565:$J565)=0,"",$G565*Settings!$B$6+$H565*Settings!$B$7)</f>
        <v/>
      </c>
      <c r="Q565" s="23" t="str">
        <f aca="false">IF(COUNTA($A565:$J565)=0,"",$L565*Settings!$B$8)</f>
        <v/>
      </c>
      <c r="R565" s="23" t="str">
        <f aca="false">IF(COUNTA($A565:$J565)=0,"",($P565+$Q565)*Settings!$B$9)</f>
        <v/>
      </c>
      <c r="S565" s="23" t="str">
        <f aca="false">IF(COUNTA($A565:$J565)=0,"",$C565+$J565+SUM($M565:$R565))</f>
        <v/>
      </c>
      <c r="T565" s="23" t="str">
        <f aca="false">IF(COUNTA($A565:$J565)=0,"",$L565-$S565)</f>
        <v/>
      </c>
      <c r="U565" s="24" t="str">
        <f aca="false">IF(COUNTA($A565:$J565)=0,"",IF($L565=0,0,$T565/$L565))</f>
        <v/>
      </c>
      <c r="V565" s="24" t="str">
        <f aca="false">IF(COUNTA($A565:$J565)=0,"",IF($D565=0,0,$E565/$D565))</f>
        <v/>
      </c>
      <c r="W565" s="24" t="str">
        <f aca="false">IF(COUNTA($A565:$J565)=0,"",IF($F565=0,0,$G565/$F565))</f>
        <v/>
      </c>
      <c r="X565" s="24" t="str">
        <f aca="false">IF(COUNTA($A565:$J565)=0,"",IF($F565=0,0,$H565/$F565))</f>
        <v/>
      </c>
      <c r="Y565" s="25" t="str">
        <f aca="false">IF(COUNTA($A565:$J565)=0,"",IF($C565=0,0,$L565/$C565))</f>
        <v/>
      </c>
      <c r="Z565" s="23" t="str">
        <f aca="false">IF(COUNTA($A565:$J565)=0,"",IF($G565=0,0,$C565/$G565))</f>
        <v/>
      </c>
      <c r="AA565" s="23" t="str">
        <f aca="false">IF(COUNTA($A565:$J565)=0,"",IF($G565=0,0,$T565/$G565))</f>
        <v/>
      </c>
      <c r="AB565" s="9" t="str">
        <f aca="false">IF(COUNTA($A565:$J565)=0,"",IF($B565="","Pick a product",IF($E565&gt;$D565,"Confirmed &gt; received",IF($F565&gt;$E565,"Dispatched &gt; confirmed",IF($G565+$H565&gt;$F565,"Delivered + returned &gt; dispatched","OK")))))</f>
        <v/>
      </c>
    </row>
    <row r="566" customFormat="false" ht="15" hidden="false" customHeight="false" outlineLevel="0" collapsed="false">
      <c r="A566" s="20"/>
      <c r="B566" s="14"/>
      <c r="C566" s="15"/>
      <c r="D566" s="21"/>
      <c r="E566" s="21"/>
      <c r="F566" s="21"/>
      <c r="G566" s="21"/>
      <c r="H566" s="21"/>
      <c r="I566" s="15"/>
      <c r="J566" s="15"/>
      <c r="K566" s="22" t="str">
        <f aca="false">IF(COUNTA($A566:$J566)=0,"",IF($I566&lt;&gt;"",$I566,IFERROR(INDEX(Settings!$B$14:$B$28,MATCH($B566,Settings!$A$14:$A$28,0)),0)))</f>
        <v/>
      </c>
      <c r="L566" s="23" t="str">
        <f aca="false">IF(COUNTA($A566:$J566)=0,"",$G566*($K566+IFERROR(INDEX(Settings!$C$14:$C$28,MATCH($B566,Settings!$A$14:$A$28,0)),0)))</f>
        <v/>
      </c>
      <c r="M566" s="23" t="str">
        <f aca="false">IF(COUNTA($A566:$J566)=0,"",($G566+$H566*Settings!$B$10)*IFERROR(INDEX(Settings!$D$14:$D$28,MATCH($B566,Settings!$A$14:$A$28,0)),0))</f>
        <v/>
      </c>
      <c r="N566" s="23" t="str">
        <f aca="false">IF(COUNTA($A566:$J566)=0,"",$F566*IFERROR(INDEX(Settings!$E$14:$E$28,MATCH($B566,Settings!$A$14:$A$28,0)),0))</f>
        <v/>
      </c>
      <c r="O566" s="23" t="str">
        <f aca="false">IF(COUNTA($A566:$J566)=0,"",$D566*Settings!$B$5)</f>
        <v/>
      </c>
      <c r="P566" s="23" t="str">
        <f aca="false">IF(COUNTA($A566:$J566)=0,"",$G566*Settings!$B$6+$H566*Settings!$B$7)</f>
        <v/>
      </c>
      <c r="Q566" s="23" t="str">
        <f aca="false">IF(COUNTA($A566:$J566)=0,"",$L566*Settings!$B$8)</f>
        <v/>
      </c>
      <c r="R566" s="23" t="str">
        <f aca="false">IF(COUNTA($A566:$J566)=0,"",($P566+$Q566)*Settings!$B$9)</f>
        <v/>
      </c>
      <c r="S566" s="23" t="str">
        <f aca="false">IF(COUNTA($A566:$J566)=0,"",$C566+$J566+SUM($M566:$R566))</f>
        <v/>
      </c>
      <c r="T566" s="23" t="str">
        <f aca="false">IF(COUNTA($A566:$J566)=0,"",$L566-$S566)</f>
        <v/>
      </c>
      <c r="U566" s="24" t="str">
        <f aca="false">IF(COUNTA($A566:$J566)=0,"",IF($L566=0,0,$T566/$L566))</f>
        <v/>
      </c>
      <c r="V566" s="24" t="str">
        <f aca="false">IF(COUNTA($A566:$J566)=0,"",IF($D566=0,0,$E566/$D566))</f>
        <v/>
      </c>
      <c r="W566" s="24" t="str">
        <f aca="false">IF(COUNTA($A566:$J566)=0,"",IF($F566=0,0,$G566/$F566))</f>
        <v/>
      </c>
      <c r="X566" s="24" t="str">
        <f aca="false">IF(COUNTA($A566:$J566)=0,"",IF($F566=0,0,$H566/$F566))</f>
        <v/>
      </c>
      <c r="Y566" s="25" t="str">
        <f aca="false">IF(COUNTA($A566:$J566)=0,"",IF($C566=0,0,$L566/$C566))</f>
        <v/>
      </c>
      <c r="Z566" s="23" t="str">
        <f aca="false">IF(COUNTA($A566:$J566)=0,"",IF($G566=0,0,$C566/$G566))</f>
        <v/>
      </c>
      <c r="AA566" s="23" t="str">
        <f aca="false">IF(COUNTA($A566:$J566)=0,"",IF($G566=0,0,$T566/$G566))</f>
        <v/>
      </c>
      <c r="AB566" s="9" t="str">
        <f aca="false">IF(COUNTA($A566:$J566)=0,"",IF($B566="","Pick a product",IF($E566&gt;$D566,"Confirmed &gt; received",IF($F566&gt;$E566,"Dispatched &gt; confirmed",IF($G566+$H566&gt;$F566,"Delivered + returned &gt; dispatched","OK")))))</f>
        <v/>
      </c>
    </row>
    <row r="567" customFormat="false" ht="15" hidden="false" customHeight="false" outlineLevel="0" collapsed="false">
      <c r="A567" s="20"/>
      <c r="B567" s="14"/>
      <c r="C567" s="15"/>
      <c r="D567" s="21"/>
      <c r="E567" s="21"/>
      <c r="F567" s="21"/>
      <c r="G567" s="21"/>
      <c r="H567" s="21"/>
      <c r="I567" s="15"/>
      <c r="J567" s="15"/>
      <c r="K567" s="22" t="str">
        <f aca="false">IF(COUNTA($A567:$J567)=0,"",IF($I567&lt;&gt;"",$I567,IFERROR(INDEX(Settings!$B$14:$B$28,MATCH($B567,Settings!$A$14:$A$28,0)),0)))</f>
        <v/>
      </c>
      <c r="L567" s="23" t="str">
        <f aca="false">IF(COUNTA($A567:$J567)=0,"",$G567*($K567+IFERROR(INDEX(Settings!$C$14:$C$28,MATCH($B567,Settings!$A$14:$A$28,0)),0)))</f>
        <v/>
      </c>
      <c r="M567" s="23" t="str">
        <f aca="false">IF(COUNTA($A567:$J567)=0,"",($G567+$H567*Settings!$B$10)*IFERROR(INDEX(Settings!$D$14:$D$28,MATCH($B567,Settings!$A$14:$A$28,0)),0))</f>
        <v/>
      </c>
      <c r="N567" s="23" t="str">
        <f aca="false">IF(COUNTA($A567:$J567)=0,"",$F567*IFERROR(INDEX(Settings!$E$14:$E$28,MATCH($B567,Settings!$A$14:$A$28,0)),0))</f>
        <v/>
      </c>
      <c r="O567" s="23" t="str">
        <f aca="false">IF(COUNTA($A567:$J567)=0,"",$D567*Settings!$B$5)</f>
        <v/>
      </c>
      <c r="P567" s="23" t="str">
        <f aca="false">IF(COUNTA($A567:$J567)=0,"",$G567*Settings!$B$6+$H567*Settings!$B$7)</f>
        <v/>
      </c>
      <c r="Q567" s="23" t="str">
        <f aca="false">IF(COUNTA($A567:$J567)=0,"",$L567*Settings!$B$8)</f>
        <v/>
      </c>
      <c r="R567" s="23" t="str">
        <f aca="false">IF(COUNTA($A567:$J567)=0,"",($P567+$Q567)*Settings!$B$9)</f>
        <v/>
      </c>
      <c r="S567" s="23" t="str">
        <f aca="false">IF(COUNTA($A567:$J567)=0,"",$C567+$J567+SUM($M567:$R567))</f>
        <v/>
      </c>
      <c r="T567" s="23" t="str">
        <f aca="false">IF(COUNTA($A567:$J567)=0,"",$L567-$S567)</f>
        <v/>
      </c>
      <c r="U567" s="24" t="str">
        <f aca="false">IF(COUNTA($A567:$J567)=0,"",IF($L567=0,0,$T567/$L567))</f>
        <v/>
      </c>
      <c r="V567" s="24" t="str">
        <f aca="false">IF(COUNTA($A567:$J567)=0,"",IF($D567=0,0,$E567/$D567))</f>
        <v/>
      </c>
      <c r="W567" s="24" t="str">
        <f aca="false">IF(COUNTA($A567:$J567)=0,"",IF($F567=0,0,$G567/$F567))</f>
        <v/>
      </c>
      <c r="X567" s="24" t="str">
        <f aca="false">IF(COUNTA($A567:$J567)=0,"",IF($F567=0,0,$H567/$F567))</f>
        <v/>
      </c>
      <c r="Y567" s="25" t="str">
        <f aca="false">IF(COUNTA($A567:$J567)=0,"",IF($C567=0,0,$L567/$C567))</f>
        <v/>
      </c>
      <c r="Z567" s="23" t="str">
        <f aca="false">IF(COUNTA($A567:$J567)=0,"",IF($G567=0,0,$C567/$G567))</f>
        <v/>
      </c>
      <c r="AA567" s="23" t="str">
        <f aca="false">IF(COUNTA($A567:$J567)=0,"",IF($G567=0,0,$T567/$G567))</f>
        <v/>
      </c>
      <c r="AB567" s="9" t="str">
        <f aca="false">IF(COUNTA($A567:$J567)=0,"",IF($B567="","Pick a product",IF($E567&gt;$D567,"Confirmed &gt; received",IF($F567&gt;$E567,"Dispatched &gt; confirmed",IF($G567+$H567&gt;$F567,"Delivered + returned &gt; dispatched","OK")))))</f>
        <v/>
      </c>
    </row>
    <row r="568" customFormat="false" ht="15" hidden="false" customHeight="false" outlineLevel="0" collapsed="false">
      <c r="A568" s="20"/>
      <c r="B568" s="14"/>
      <c r="C568" s="15"/>
      <c r="D568" s="21"/>
      <c r="E568" s="21"/>
      <c r="F568" s="21"/>
      <c r="G568" s="21"/>
      <c r="H568" s="21"/>
      <c r="I568" s="15"/>
      <c r="J568" s="15"/>
      <c r="K568" s="22" t="str">
        <f aca="false">IF(COUNTA($A568:$J568)=0,"",IF($I568&lt;&gt;"",$I568,IFERROR(INDEX(Settings!$B$14:$B$28,MATCH($B568,Settings!$A$14:$A$28,0)),0)))</f>
        <v/>
      </c>
      <c r="L568" s="23" t="str">
        <f aca="false">IF(COUNTA($A568:$J568)=0,"",$G568*($K568+IFERROR(INDEX(Settings!$C$14:$C$28,MATCH($B568,Settings!$A$14:$A$28,0)),0)))</f>
        <v/>
      </c>
      <c r="M568" s="23" t="str">
        <f aca="false">IF(COUNTA($A568:$J568)=0,"",($G568+$H568*Settings!$B$10)*IFERROR(INDEX(Settings!$D$14:$D$28,MATCH($B568,Settings!$A$14:$A$28,0)),0))</f>
        <v/>
      </c>
      <c r="N568" s="23" t="str">
        <f aca="false">IF(COUNTA($A568:$J568)=0,"",$F568*IFERROR(INDEX(Settings!$E$14:$E$28,MATCH($B568,Settings!$A$14:$A$28,0)),0))</f>
        <v/>
      </c>
      <c r="O568" s="23" t="str">
        <f aca="false">IF(COUNTA($A568:$J568)=0,"",$D568*Settings!$B$5)</f>
        <v/>
      </c>
      <c r="P568" s="23" t="str">
        <f aca="false">IF(COUNTA($A568:$J568)=0,"",$G568*Settings!$B$6+$H568*Settings!$B$7)</f>
        <v/>
      </c>
      <c r="Q568" s="23" t="str">
        <f aca="false">IF(COUNTA($A568:$J568)=0,"",$L568*Settings!$B$8)</f>
        <v/>
      </c>
      <c r="R568" s="23" t="str">
        <f aca="false">IF(COUNTA($A568:$J568)=0,"",($P568+$Q568)*Settings!$B$9)</f>
        <v/>
      </c>
      <c r="S568" s="23" t="str">
        <f aca="false">IF(COUNTA($A568:$J568)=0,"",$C568+$J568+SUM($M568:$R568))</f>
        <v/>
      </c>
      <c r="T568" s="23" t="str">
        <f aca="false">IF(COUNTA($A568:$J568)=0,"",$L568-$S568)</f>
        <v/>
      </c>
      <c r="U568" s="24" t="str">
        <f aca="false">IF(COUNTA($A568:$J568)=0,"",IF($L568=0,0,$T568/$L568))</f>
        <v/>
      </c>
      <c r="V568" s="24" t="str">
        <f aca="false">IF(COUNTA($A568:$J568)=0,"",IF($D568=0,0,$E568/$D568))</f>
        <v/>
      </c>
      <c r="W568" s="24" t="str">
        <f aca="false">IF(COUNTA($A568:$J568)=0,"",IF($F568=0,0,$G568/$F568))</f>
        <v/>
      </c>
      <c r="X568" s="24" t="str">
        <f aca="false">IF(COUNTA($A568:$J568)=0,"",IF($F568=0,0,$H568/$F568))</f>
        <v/>
      </c>
      <c r="Y568" s="25" t="str">
        <f aca="false">IF(COUNTA($A568:$J568)=0,"",IF($C568=0,0,$L568/$C568))</f>
        <v/>
      </c>
      <c r="Z568" s="23" t="str">
        <f aca="false">IF(COUNTA($A568:$J568)=0,"",IF($G568=0,0,$C568/$G568))</f>
        <v/>
      </c>
      <c r="AA568" s="23" t="str">
        <f aca="false">IF(COUNTA($A568:$J568)=0,"",IF($G568=0,0,$T568/$G568))</f>
        <v/>
      </c>
      <c r="AB568" s="9" t="str">
        <f aca="false">IF(COUNTA($A568:$J568)=0,"",IF($B568="","Pick a product",IF($E568&gt;$D568,"Confirmed &gt; received",IF($F568&gt;$E568,"Dispatched &gt; confirmed",IF($G568+$H568&gt;$F568,"Delivered + returned &gt; dispatched","OK")))))</f>
        <v/>
      </c>
    </row>
    <row r="569" customFormat="false" ht="15" hidden="false" customHeight="false" outlineLevel="0" collapsed="false">
      <c r="A569" s="20"/>
      <c r="B569" s="14"/>
      <c r="C569" s="15"/>
      <c r="D569" s="21"/>
      <c r="E569" s="21"/>
      <c r="F569" s="21"/>
      <c r="G569" s="21"/>
      <c r="H569" s="21"/>
      <c r="I569" s="15"/>
      <c r="J569" s="15"/>
      <c r="K569" s="22" t="str">
        <f aca="false">IF(COUNTA($A569:$J569)=0,"",IF($I569&lt;&gt;"",$I569,IFERROR(INDEX(Settings!$B$14:$B$28,MATCH($B569,Settings!$A$14:$A$28,0)),0)))</f>
        <v/>
      </c>
      <c r="L569" s="23" t="str">
        <f aca="false">IF(COUNTA($A569:$J569)=0,"",$G569*($K569+IFERROR(INDEX(Settings!$C$14:$C$28,MATCH($B569,Settings!$A$14:$A$28,0)),0)))</f>
        <v/>
      </c>
      <c r="M569" s="23" t="str">
        <f aca="false">IF(COUNTA($A569:$J569)=0,"",($G569+$H569*Settings!$B$10)*IFERROR(INDEX(Settings!$D$14:$D$28,MATCH($B569,Settings!$A$14:$A$28,0)),0))</f>
        <v/>
      </c>
      <c r="N569" s="23" t="str">
        <f aca="false">IF(COUNTA($A569:$J569)=0,"",$F569*IFERROR(INDEX(Settings!$E$14:$E$28,MATCH($B569,Settings!$A$14:$A$28,0)),0))</f>
        <v/>
      </c>
      <c r="O569" s="23" t="str">
        <f aca="false">IF(COUNTA($A569:$J569)=0,"",$D569*Settings!$B$5)</f>
        <v/>
      </c>
      <c r="P569" s="23" t="str">
        <f aca="false">IF(COUNTA($A569:$J569)=0,"",$G569*Settings!$B$6+$H569*Settings!$B$7)</f>
        <v/>
      </c>
      <c r="Q569" s="23" t="str">
        <f aca="false">IF(COUNTA($A569:$J569)=0,"",$L569*Settings!$B$8)</f>
        <v/>
      </c>
      <c r="R569" s="23" t="str">
        <f aca="false">IF(COUNTA($A569:$J569)=0,"",($P569+$Q569)*Settings!$B$9)</f>
        <v/>
      </c>
      <c r="S569" s="23" t="str">
        <f aca="false">IF(COUNTA($A569:$J569)=0,"",$C569+$J569+SUM($M569:$R569))</f>
        <v/>
      </c>
      <c r="T569" s="23" t="str">
        <f aca="false">IF(COUNTA($A569:$J569)=0,"",$L569-$S569)</f>
        <v/>
      </c>
      <c r="U569" s="24" t="str">
        <f aca="false">IF(COUNTA($A569:$J569)=0,"",IF($L569=0,0,$T569/$L569))</f>
        <v/>
      </c>
      <c r="V569" s="24" t="str">
        <f aca="false">IF(COUNTA($A569:$J569)=0,"",IF($D569=0,0,$E569/$D569))</f>
        <v/>
      </c>
      <c r="W569" s="24" t="str">
        <f aca="false">IF(COUNTA($A569:$J569)=0,"",IF($F569=0,0,$G569/$F569))</f>
        <v/>
      </c>
      <c r="X569" s="24" t="str">
        <f aca="false">IF(COUNTA($A569:$J569)=0,"",IF($F569=0,0,$H569/$F569))</f>
        <v/>
      </c>
      <c r="Y569" s="25" t="str">
        <f aca="false">IF(COUNTA($A569:$J569)=0,"",IF($C569=0,0,$L569/$C569))</f>
        <v/>
      </c>
      <c r="Z569" s="23" t="str">
        <f aca="false">IF(COUNTA($A569:$J569)=0,"",IF($G569=0,0,$C569/$G569))</f>
        <v/>
      </c>
      <c r="AA569" s="23" t="str">
        <f aca="false">IF(COUNTA($A569:$J569)=0,"",IF($G569=0,0,$T569/$G569))</f>
        <v/>
      </c>
      <c r="AB569" s="9" t="str">
        <f aca="false">IF(COUNTA($A569:$J569)=0,"",IF($B569="","Pick a product",IF($E569&gt;$D569,"Confirmed &gt; received",IF($F569&gt;$E569,"Dispatched &gt; confirmed",IF($G569+$H569&gt;$F569,"Delivered + returned &gt; dispatched","OK")))))</f>
        <v/>
      </c>
    </row>
    <row r="570" customFormat="false" ht="15" hidden="false" customHeight="false" outlineLevel="0" collapsed="false">
      <c r="A570" s="20"/>
      <c r="B570" s="14"/>
      <c r="C570" s="15"/>
      <c r="D570" s="21"/>
      <c r="E570" s="21"/>
      <c r="F570" s="21"/>
      <c r="G570" s="21"/>
      <c r="H570" s="21"/>
      <c r="I570" s="15"/>
      <c r="J570" s="15"/>
      <c r="K570" s="22" t="str">
        <f aca="false">IF(COUNTA($A570:$J570)=0,"",IF($I570&lt;&gt;"",$I570,IFERROR(INDEX(Settings!$B$14:$B$28,MATCH($B570,Settings!$A$14:$A$28,0)),0)))</f>
        <v/>
      </c>
      <c r="L570" s="23" t="str">
        <f aca="false">IF(COUNTA($A570:$J570)=0,"",$G570*($K570+IFERROR(INDEX(Settings!$C$14:$C$28,MATCH($B570,Settings!$A$14:$A$28,0)),0)))</f>
        <v/>
      </c>
      <c r="M570" s="23" t="str">
        <f aca="false">IF(COUNTA($A570:$J570)=0,"",($G570+$H570*Settings!$B$10)*IFERROR(INDEX(Settings!$D$14:$D$28,MATCH($B570,Settings!$A$14:$A$28,0)),0))</f>
        <v/>
      </c>
      <c r="N570" s="23" t="str">
        <f aca="false">IF(COUNTA($A570:$J570)=0,"",$F570*IFERROR(INDEX(Settings!$E$14:$E$28,MATCH($B570,Settings!$A$14:$A$28,0)),0))</f>
        <v/>
      </c>
      <c r="O570" s="23" t="str">
        <f aca="false">IF(COUNTA($A570:$J570)=0,"",$D570*Settings!$B$5)</f>
        <v/>
      </c>
      <c r="P570" s="23" t="str">
        <f aca="false">IF(COUNTA($A570:$J570)=0,"",$G570*Settings!$B$6+$H570*Settings!$B$7)</f>
        <v/>
      </c>
      <c r="Q570" s="23" t="str">
        <f aca="false">IF(COUNTA($A570:$J570)=0,"",$L570*Settings!$B$8)</f>
        <v/>
      </c>
      <c r="R570" s="23" t="str">
        <f aca="false">IF(COUNTA($A570:$J570)=0,"",($P570+$Q570)*Settings!$B$9)</f>
        <v/>
      </c>
      <c r="S570" s="23" t="str">
        <f aca="false">IF(COUNTA($A570:$J570)=0,"",$C570+$J570+SUM($M570:$R570))</f>
        <v/>
      </c>
      <c r="T570" s="23" t="str">
        <f aca="false">IF(COUNTA($A570:$J570)=0,"",$L570-$S570)</f>
        <v/>
      </c>
      <c r="U570" s="24" t="str">
        <f aca="false">IF(COUNTA($A570:$J570)=0,"",IF($L570=0,0,$T570/$L570))</f>
        <v/>
      </c>
      <c r="V570" s="24" t="str">
        <f aca="false">IF(COUNTA($A570:$J570)=0,"",IF($D570=0,0,$E570/$D570))</f>
        <v/>
      </c>
      <c r="W570" s="24" t="str">
        <f aca="false">IF(COUNTA($A570:$J570)=0,"",IF($F570=0,0,$G570/$F570))</f>
        <v/>
      </c>
      <c r="X570" s="24" t="str">
        <f aca="false">IF(COUNTA($A570:$J570)=0,"",IF($F570=0,0,$H570/$F570))</f>
        <v/>
      </c>
      <c r="Y570" s="25" t="str">
        <f aca="false">IF(COUNTA($A570:$J570)=0,"",IF($C570=0,0,$L570/$C570))</f>
        <v/>
      </c>
      <c r="Z570" s="23" t="str">
        <f aca="false">IF(COUNTA($A570:$J570)=0,"",IF($G570=0,0,$C570/$G570))</f>
        <v/>
      </c>
      <c r="AA570" s="23" t="str">
        <f aca="false">IF(COUNTA($A570:$J570)=0,"",IF($G570=0,0,$T570/$G570))</f>
        <v/>
      </c>
      <c r="AB570" s="9" t="str">
        <f aca="false">IF(COUNTA($A570:$J570)=0,"",IF($B570="","Pick a product",IF($E570&gt;$D570,"Confirmed &gt; received",IF($F570&gt;$E570,"Dispatched &gt; confirmed",IF($G570+$H570&gt;$F570,"Delivered + returned &gt; dispatched","OK")))))</f>
        <v/>
      </c>
    </row>
    <row r="571" customFormat="false" ht="15" hidden="false" customHeight="false" outlineLevel="0" collapsed="false">
      <c r="A571" s="20"/>
      <c r="B571" s="14"/>
      <c r="C571" s="15"/>
      <c r="D571" s="21"/>
      <c r="E571" s="21"/>
      <c r="F571" s="21"/>
      <c r="G571" s="21"/>
      <c r="H571" s="21"/>
      <c r="I571" s="15"/>
      <c r="J571" s="15"/>
      <c r="K571" s="22" t="str">
        <f aca="false">IF(COUNTA($A571:$J571)=0,"",IF($I571&lt;&gt;"",$I571,IFERROR(INDEX(Settings!$B$14:$B$28,MATCH($B571,Settings!$A$14:$A$28,0)),0)))</f>
        <v/>
      </c>
      <c r="L571" s="23" t="str">
        <f aca="false">IF(COUNTA($A571:$J571)=0,"",$G571*($K571+IFERROR(INDEX(Settings!$C$14:$C$28,MATCH($B571,Settings!$A$14:$A$28,0)),0)))</f>
        <v/>
      </c>
      <c r="M571" s="23" t="str">
        <f aca="false">IF(COUNTA($A571:$J571)=0,"",($G571+$H571*Settings!$B$10)*IFERROR(INDEX(Settings!$D$14:$D$28,MATCH($B571,Settings!$A$14:$A$28,0)),0))</f>
        <v/>
      </c>
      <c r="N571" s="23" t="str">
        <f aca="false">IF(COUNTA($A571:$J571)=0,"",$F571*IFERROR(INDEX(Settings!$E$14:$E$28,MATCH($B571,Settings!$A$14:$A$28,0)),0))</f>
        <v/>
      </c>
      <c r="O571" s="23" t="str">
        <f aca="false">IF(COUNTA($A571:$J571)=0,"",$D571*Settings!$B$5)</f>
        <v/>
      </c>
      <c r="P571" s="23" t="str">
        <f aca="false">IF(COUNTA($A571:$J571)=0,"",$G571*Settings!$B$6+$H571*Settings!$B$7)</f>
        <v/>
      </c>
      <c r="Q571" s="23" t="str">
        <f aca="false">IF(COUNTA($A571:$J571)=0,"",$L571*Settings!$B$8)</f>
        <v/>
      </c>
      <c r="R571" s="23" t="str">
        <f aca="false">IF(COUNTA($A571:$J571)=0,"",($P571+$Q571)*Settings!$B$9)</f>
        <v/>
      </c>
      <c r="S571" s="23" t="str">
        <f aca="false">IF(COUNTA($A571:$J571)=0,"",$C571+$J571+SUM($M571:$R571))</f>
        <v/>
      </c>
      <c r="T571" s="23" t="str">
        <f aca="false">IF(COUNTA($A571:$J571)=0,"",$L571-$S571)</f>
        <v/>
      </c>
      <c r="U571" s="24" t="str">
        <f aca="false">IF(COUNTA($A571:$J571)=0,"",IF($L571=0,0,$T571/$L571))</f>
        <v/>
      </c>
      <c r="V571" s="24" t="str">
        <f aca="false">IF(COUNTA($A571:$J571)=0,"",IF($D571=0,0,$E571/$D571))</f>
        <v/>
      </c>
      <c r="W571" s="24" t="str">
        <f aca="false">IF(COUNTA($A571:$J571)=0,"",IF($F571=0,0,$G571/$F571))</f>
        <v/>
      </c>
      <c r="X571" s="24" t="str">
        <f aca="false">IF(COUNTA($A571:$J571)=0,"",IF($F571=0,0,$H571/$F571))</f>
        <v/>
      </c>
      <c r="Y571" s="25" t="str">
        <f aca="false">IF(COUNTA($A571:$J571)=0,"",IF($C571=0,0,$L571/$C571))</f>
        <v/>
      </c>
      <c r="Z571" s="23" t="str">
        <f aca="false">IF(COUNTA($A571:$J571)=0,"",IF($G571=0,0,$C571/$G571))</f>
        <v/>
      </c>
      <c r="AA571" s="23" t="str">
        <f aca="false">IF(COUNTA($A571:$J571)=0,"",IF($G571=0,0,$T571/$G571))</f>
        <v/>
      </c>
      <c r="AB571" s="9" t="str">
        <f aca="false">IF(COUNTA($A571:$J571)=0,"",IF($B571="","Pick a product",IF($E571&gt;$D571,"Confirmed &gt; received",IF($F571&gt;$E571,"Dispatched &gt; confirmed",IF($G571+$H571&gt;$F571,"Delivered + returned &gt; dispatched","OK")))))</f>
        <v/>
      </c>
    </row>
    <row r="572" customFormat="false" ht="15" hidden="false" customHeight="false" outlineLevel="0" collapsed="false">
      <c r="A572" s="20"/>
      <c r="B572" s="14"/>
      <c r="C572" s="15"/>
      <c r="D572" s="21"/>
      <c r="E572" s="21"/>
      <c r="F572" s="21"/>
      <c r="G572" s="21"/>
      <c r="H572" s="21"/>
      <c r="I572" s="15"/>
      <c r="J572" s="15"/>
      <c r="K572" s="22" t="str">
        <f aca="false">IF(COUNTA($A572:$J572)=0,"",IF($I572&lt;&gt;"",$I572,IFERROR(INDEX(Settings!$B$14:$B$28,MATCH($B572,Settings!$A$14:$A$28,0)),0)))</f>
        <v/>
      </c>
      <c r="L572" s="23" t="str">
        <f aca="false">IF(COUNTA($A572:$J572)=0,"",$G572*($K572+IFERROR(INDEX(Settings!$C$14:$C$28,MATCH($B572,Settings!$A$14:$A$28,0)),0)))</f>
        <v/>
      </c>
      <c r="M572" s="23" t="str">
        <f aca="false">IF(COUNTA($A572:$J572)=0,"",($G572+$H572*Settings!$B$10)*IFERROR(INDEX(Settings!$D$14:$D$28,MATCH($B572,Settings!$A$14:$A$28,0)),0))</f>
        <v/>
      </c>
      <c r="N572" s="23" t="str">
        <f aca="false">IF(COUNTA($A572:$J572)=0,"",$F572*IFERROR(INDEX(Settings!$E$14:$E$28,MATCH($B572,Settings!$A$14:$A$28,0)),0))</f>
        <v/>
      </c>
      <c r="O572" s="23" t="str">
        <f aca="false">IF(COUNTA($A572:$J572)=0,"",$D572*Settings!$B$5)</f>
        <v/>
      </c>
      <c r="P572" s="23" t="str">
        <f aca="false">IF(COUNTA($A572:$J572)=0,"",$G572*Settings!$B$6+$H572*Settings!$B$7)</f>
        <v/>
      </c>
      <c r="Q572" s="23" t="str">
        <f aca="false">IF(COUNTA($A572:$J572)=0,"",$L572*Settings!$B$8)</f>
        <v/>
      </c>
      <c r="R572" s="23" t="str">
        <f aca="false">IF(COUNTA($A572:$J572)=0,"",($P572+$Q572)*Settings!$B$9)</f>
        <v/>
      </c>
      <c r="S572" s="23" t="str">
        <f aca="false">IF(COUNTA($A572:$J572)=0,"",$C572+$J572+SUM($M572:$R572))</f>
        <v/>
      </c>
      <c r="T572" s="23" t="str">
        <f aca="false">IF(COUNTA($A572:$J572)=0,"",$L572-$S572)</f>
        <v/>
      </c>
      <c r="U572" s="24" t="str">
        <f aca="false">IF(COUNTA($A572:$J572)=0,"",IF($L572=0,0,$T572/$L572))</f>
        <v/>
      </c>
      <c r="V572" s="24" t="str">
        <f aca="false">IF(COUNTA($A572:$J572)=0,"",IF($D572=0,0,$E572/$D572))</f>
        <v/>
      </c>
      <c r="W572" s="24" t="str">
        <f aca="false">IF(COUNTA($A572:$J572)=0,"",IF($F572=0,0,$G572/$F572))</f>
        <v/>
      </c>
      <c r="X572" s="24" t="str">
        <f aca="false">IF(COUNTA($A572:$J572)=0,"",IF($F572=0,0,$H572/$F572))</f>
        <v/>
      </c>
      <c r="Y572" s="25" t="str">
        <f aca="false">IF(COUNTA($A572:$J572)=0,"",IF($C572=0,0,$L572/$C572))</f>
        <v/>
      </c>
      <c r="Z572" s="23" t="str">
        <f aca="false">IF(COUNTA($A572:$J572)=0,"",IF($G572=0,0,$C572/$G572))</f>
        <v/>
      </c>
      <c r="AA572" s="23" t="str">
        <f aca="false">IF(COUNTA($A572:$J572)=0,"",IF($G572=0,0,$T572/$G572))</f>
        <v/>
      </c>
      <c r="AB572" s="9" t="str">
        <f aca="false">IF(COUNTA($A572:$J572)=0,"",IF($B572="","Pick a product",IF($E572&gt;$D572,"Confirmed &gt; received",IF($F572&gt;$E572,"Dispatched &gt; confirmed",IF($G572+$H572&gt;$F572,"Delivered + returned &gt; dispatched","OK")))))</f>
        <v/>
      </c>
    </row>
    <row r="573" customFormat="false" ht="15" hidden="false" customHeight="false" outlineLevel="0" collapsed="false">
      <c r="A573" s="20"/>
      <c r="B573" s="14"/>
      <c r="C573" s="15"/>
      <c r="D573" s="21"/>
      <c r="E573" s="21"/>
      <c r="F573" s="21"/>
      <c r="G573" s="21"/>
      <c r="H573" s="21"/>
      <c r="I573" s="15"/>
      <c r="J573" s="15"/>
      <c r="K573" s="22" t="str">
        <f aca="false">IF(COUNTA($A573:$J573)=0,"",IF($I573&lt;&gt;"",$I573,IFERROR(INDEX(Settings!$B$14:$B$28,MATCH($B573,Settings!$A$14:$A$28,0)),0)))</f>
        <v/>
      </c>
      <c r="L573" s="23" t="str">
        <f aca="false">IF(COUNTA($A573:$J573)=0,"",$G573*($K573+IFERROR(INDEX(Settings!$C$14:$C$28,MATCH($B573,Settings!$A$14:$A$28,0)),0)))</f>
        <v/>
      </c>
      <c r="M573" s="23" t="str">
        <f aca="false">IF(COUNTA($A573:$J573)=0,"",($G573+$H573*Settings!$B$10)*IFERROR(INDEX(Settings!$D$14:$D$28,MATCH($B573,Settings!$A$14:$A$28,0)),0))</f>
        <v/>
      </c>
      <c r="N573" s="23" t="str">
        <f aca="false">IF(COUNTA($A573:$J573)=0,"",$F573*IFERROR(INDEX(Settings!$E$14:$E$28,MATCH($B573,Settings!$A$14:$A$28,0)),0))</f>
        <v/>
      </c>
      <c r="O573" s="23" t="str">
        <f aca="false">IF(COUNTA($A573:$J573)=0,"",$D573*Settings!$B$5)</f>
        <v/>
      </c>
      <c r="P573" s="23" t="str">
        <f aca="false">IF(COUNTA($A573:$J573)=0,"",$G573*Settings!$B$6+$H573*Settings!$B$7)</f>
        <v/>
      </c>
      <c r="Q573" s="23" t="str">
        <f aca="false">IF(COUNTA($A573:$J573)=0,"",$L573*Settings!$B$8)</f>
        <v/>
      </c>
      <c r="R573" s="23" t="str">
        <f aca="false">IF(COUNTA($A573:$J573)=0,"",($P573+$Q573)*Settings!$B$9)</f>
        <v/>
      </c>
      <c r="S573" s="23" t="str">
        <f aca="false">IF(COUNTA($A573:$J573)=0,"",$C573+$J573+SUM($M573:$R573))</f>
        <v/>
      </c>
      <c r="T573" s="23" t="str">
        <f aca="false">IF(COUNTA($A573:$J573)=0,"",$L573-$S573)</f>
        <v/>
      </c>
      <c r="U573" s="24" t="str">
        <f aca="false">IF(COUNTA($A573:$J573)=0,"",IF($L573=0,0,$T573/$L573))</f>
        <v/>
      </c>
      <c r="V573" s="24" t="str">
        <f aca="false">IF(COUNTA($A573:$J573)=0,"",IF($D573=0,0,$E573/$D573))</f>
        <v/>
      </c>
      <c r="W573" s="24" t="str">
        <f aca="false">IF(COUNTA($A573:$J573)=0,"",IF($F573=0,0,$G573/$F573))</f>
        <v/>
      </c>
      <c r="X573" s="24" t="str">
        <f aca="false">IF(COUNTA($A573:$J573)=0,"",IF($F573=0,0,$H573/$F573))</f>
        <v/>
      </c>
      <c r="Y573" s="25" t="str">
        <f aca="false">IF(COUNTA($A573:$J573)=0,"",IF($C573=0,0,$L573/$C573))</f>
        <v/>
      </c>
      <c r="Z573" s="23" t="str">
        <f aca="false">IF(COUNTA($A573:$J573)=0,"",IF($G573=0,0,$C573/$G573))</f>
        <v/>
      </c>
      <c r="AA573" s="23" t="str">
        <f aca="false">IF(COUNTA($A573:$J573)=0,"",IF($G573=0,0,$T573/$G573))</f>
        <v/>
      </c>
      <c r="AB573" s="9" t="str">
        <f aca="false">IF(COUNTA($A573:$J573)=0,"",IF($B573="","Pick a product",IF($E573&gt;$D573,"Confirmed &gt; received",IF($F573&gt;$E573,"Dispatched &gt; confirmed",IF($G573+$H573&gt;$F573,"Delivered + returned &gt; dispatched","OK")))))</f>
        <v/>
      </c>
    </row>
    <row r="574" customFormat="false" ht="15" hidden="false" customHeight="false" outlineLevel="0" collapsed="false">
      <c r="A574" s="20"/>
      <c r="B574" s="14"/>
      <c r="C574" s="15"/>
      <c r="D574" s="21"/>
      <c r="E574" s="21"/>
      <c r="F574" s="21"/>
      <c r="G574" s="21"/>
      <c r="H574" s="21"/>
      <c r="I574" s="15"/>
      <c r="J574" s="15"/>
      <c r="K574" s="22" t="str">
        <f aca="false">IF(COUNTA($A574:$J574)=0,"",IF($I574&lt;&gt;"",$I574,IFERROR(INDEX(Settings!$B$14:$B$28,MATCH($B574,Settings!$A$14:$A$28,0)),0)))</f>
        <v/>
      </c>
      <c r="L574" s="23" t="str">
        <f aca="false">IF(COUNTA($A574:$J574)=0,"",$G574*($K574+IFERROR(INDEX(Settings!$C$14:$C$28,MATCH($B574,Settings!$A$14:$A$28,0)),0)))</f>
        <v/>
      </c>
      <c r="M574" s="23" t="str">
        <f aca="false">IF(COUNTA($A574:$J574)=0,"",($G574+$H574*Settings!$B$10)*IFERROR(INDEX(Settings!$D$14:$D$28,MATCH($B574,Settings!$A$14:$A$28,0)),0))</f>
        <v/>
      </c>
      <c r="N574" s="23" t="str">
        <f aca="false">IF(COUNTA($A574:$J574)=0,"",$F574*IFERROR(INDEX(Settings!$E$14:$E$28,MATCH($B574,Settings!$A$14:$A$28,0)),0))</f>
        <v/>
      </c>
      <c r="O574" s="23" t="str">
        <f aca="false">IF(COUNTA($A574:$J574)=0,"",$D574*Settings!$B$5)</f>
        <v/>
      </c>
      <c r="P574" s="23" t="str">
        <f aca="false">IF(COUNTA($A574:$J574)=0,"",$G574*Settings!$B$6+$H574*Settings!$B$7)</f>
        <v/>
      </c>
      <c r="Q574" s="23" t="str">
        <f aca="false">IF(COUNTA($A574:$J574)=0,"",$L574*Settings!$B$8)</f>
        <v/>
      </c>
      <c r="R574" s="23" t="str">
        <f aca="false">IF(COUNTA($A574:$J574)=0,"",($P574+$Q574)*Settings!$B$9)</f>
        <v/>
      </c>
      <c r="S574" s="23" t="str">
        <f aca="false">IF(COUNTA($A574:$J574)=0,"",$C574+$J574+SUM($M574:$R574))</f>
        <v/>
      </c>
      <c r="T574" s="23" t="str">
        <f aca="false">IF(COUNTA($A574:$J574)=0,"",$L574-$S574)</f>
        <v/>
      </c>
      <c r="U574" s="24" t="str">
        <f aca="false">IF(COUNTA($A574:$J574)=0,"",IF($L574=0,0,$T574/$L574))</f>
        <v/>
      </c>
      <c r="V574" s="24" t="str">
        <f aca="false">IF(COUNTA($A574:$J574)=0,"",IF($D574=0,0,$E574/$D574))</f>
        <v/>
      </c>
      <c r="W574" s="24" t="str">
        <f aca="false">IF(COUNTA($A574:$J574)=0,"",IF($F574=0,0,$G574/$F574))</f>
        <v/>
      </c>
      <c r="X574" s="24" t="str">
        <f aca="false">IF(COUNTA($A574:$J574)=0,"",IF($F574=0,0,$H574/$F574))</f>
        <v/>
      </c>
      <c r="Y574" s="25" t="str">
        <f aca="false">IF(COUNTA($A574:$J574)=0,"",IF($C574=0,0,$L574/$C574))</f>
        <v/>
      </c>
      <c r="Z574" s="23" t="str">
        <f aca="false">IF(COUNTA($A574:$J574)=0,"",IF($G574=0,0,$C574/$G574))</f>
        <v/>
      </c>
      <c r="AA574" s="23" t="str">
        <f aca="false">IF(COUNTA($A574:$J574)=0,"",IF($G574=0,0,$T574/$G574))</f>
        <v/>
      </c>
      <c r="AB574" s="9" t="str">
        <f aca="false">IF(COUNTA($A574:$J574)=0,"",IF($B574="","Pick a product",IF($E574&gt;$D574,"Confirmed &gt; received",IF($F574&gt;$E574,"Dispatched &gt; confirmed",IF($G574+$H574&gt;$F574,"Delivered + returned &gt; dispatched","OK")))))</f>
        <v/>
      </c>
    </row>
    <row r="575" customFormat="false" ht="15" hidden="false" customHeight="false" outlineLevel="0" collapsed="false">
      <c r="A575" s="20"/>
      <c r="B575" s="14"/>
      <c r="C575" s="15"/>
      <c r="D575" s="21"/>
      <c r="E575" s="21"/>
      <c r="F575" s="21"/>
      <c r="G575" s="21"/>
      <c r="H575" s="21"/>
      <c r="I575" s="15"/>
      <c r="J575" s="15"/>
      <c r="K575" s="22" t="str">
        <f aca="false">IF(COUNTA($A575:$J575)=0,"",IF($I575&lt;&gt;"",$I575,IFERROR(INDEX(Settings!$B$14:$B$28,MATCH($B575,Settings!$A$14:$A$28,0)),0)))</f>
        <v/>
      </c>
      <c r="L575" s="23" t="str">
        <f aca="false">IF(COUNTA($A575:$J575)=0,"",$G575*($K575+IFERROR(INDEX(Settings!$C$14:$C$28,MATCH($B575,Settings!$A$14:$A$28,0)),0)))</f>
        <v/>
      </c>
      <c r="M575" s="23" t="str">
        <f aca="false">IF(COUNTA($A575:$J575)=0,"",($G575+$H575*Settings!$B$10)*IFERROR(INDEX(Settings!$D$14:$D$28,MATCH($B575,Settings!$A$14:$A$28,0)),0))</f>
        <v/>
      </c>
      <c r="N575" s="23" t="str">
        <f aca="false">IF(COUNTA($A575:$J575)=0,"",$F575*IFERROR(INDEX(Settings!$E$14:$E$28,MATCH($B575,Settings!$A$14:$A$28,0)),0))</f>
        <v/>
      </c>
      <c r="O575" s="23" t="str">
        <f aca="false">IF(COUNTA($A575:$J575)=0,"",$D575*Settings!$B$5)</f>
        <v/>
      </c>
      <c r="P575" s="23" t="str">
        <f aca="false">IF(COUNTA($A575:$J575)=0,"",$G575*Settings!$B$6+$H575*Settings!$B$7)</f>
        <v/>
      </c>
      <c r="Q575" s="23" t="str">
        <f aca="false">IF(COUNTA($A575:$J575)=0,"",$L575*Settings!$B$8)</f>
        <v/>
      </c>
      <c r="R575" s="23" t="str">
        <f aca="false">IF(COUNTA($A575:$J575)=0,"",($P575+$Q575)*Settings!$B$9)</f>
        <v/>
      </c>
      <c r="S575" s="23" t="str">
        <f aca="false">IF(COUNTA($A575:$J575)=0,"",$C575+$J575+SUM($M575:$R575))</f>
        <v/>
      </c>
      <c r="T575" s="23" t="str">
        <f aca="false">IF(COUNTA($A575:$J575)=0,"",$L575-$S575)</f>
        <v/>
      </c>
      <c r="U575" s="24" t="str">
        <f aca="false">IF(COUNTA($A575:$J575)=0,"",IF($L575=0,0,$T575/$L575))</f>
        <v/>
      </c>
      <c r="V575" s="24" t="str">
        <f aca="false">IF(COUNTA($A575:$J575)=0,"",IF($D575=0,0,$E575/$D575))</f>
        <v/>
      </c>
      <c r="W575" s="24" t="str">
        <f aca="false">IF(COUNTA($A575:$J575)=0,"",IF($F575=0,0,$G575/$F575))</f>
        <v/>
      </c>
      <c r="X575" s="24" t="str">
        <f aca="false">IF(COUNTA($A575:$J575)=0,"",IF($F575=0,0,$H575/$F575))</f>
        <v/>
      </c>
      <c r="Y575" s="25" t="str">
        <f aca="false">IF(COUNTA($A575:$J575)=0,"",IF($C575=0,0,$L575/$C575))</f>
        <v/>
      </c>
      <c r="Z575" s="23" t="str">
        <f aca="false">IF(COUNTA($A575:$J575)=0,"",IF($G575=0,0,$C575/$G575))</f>
        <v/>
      </c>
      <c r="AA575" s="23" t="str">
        <f aca="false">IF(COUNTA($A575:$J575)=0,"",IF($G575=0,0,$T575/$G575))</f>
        <v/>
      </c>
      <c r="AB575" s="9" t="str">
        <f aca="false">IF(COUNTA($A575:$J575)=0,"",IF($B575="","Pick a product",IF($E575&gt;$D575,"Confirmed &gt; received",IF($F575&gt;$E575,"Dispatched &gt; confirmed",IF($G575+$H575&gt;$F575,"Delivered + returned &gt; dispatched","OK")))))</f>
        <v/>
      </c>
    </row>
    <row r="576" customFormat="false" ht="15" hidden="false" customHeight="false" outlineLevel="0" collapsed="false">
      <c r="A576" s="20"/>
      <c r="B576" s="14"/>
      <c r="C576" s="15"/>
      <c r="D576" s="21"/>
      <c r="E576" s="21"/>
      <c r="F576" s="21"/>
      <c r="G576" s="21"/>
      <c r="H576" s="21"/>
      <c r="I576" s="15"/>
      <c r="J576" s="15"/>
      <c r="K576" s="22" t="str">
        <f aca="false">IF(COUNTA($A576:$J576)=0,"",IF($I576&lt;&gt;"",$I576,IFERROR(INDEX(Settings!$B$14:$B$28,MATCH($B576,Settings!$A$14:$A$28,0)),0)))</f>
        <v/>
      </c>
      <c r="L576" s="23" t="str">
        <f aca="false">IF(COUNTA($A576:$J576)=0,"",$G576*($K576+IFERROR(INDEX(Settings!$C$14:$C$28,MATCH($B576,Settings!$A$14:$A$28,0)),0)))</f>
        <v/>
      </c>
      <c r="M576" s="23" t="str">
        <f aca="false">IF(COUNTA($A576:$J576)=0,"",($G576+$H576*Settings!$B$10)*IFERROR(INDEX(Settings!$D$14:$D$28,MATCH($B576,Settings!$A$14:$A$28,0)),0))</f>
        <v/>
      </c>
      <c r="N576" s="23" t="str">
        <f aca="false">IF(COUNTA($A576:$J576)=0,"",$F576*IFERROR(INDEX(Settings!$E$14:$E$28,MATCH($B576,Settings!$A$14:$A$28,0)),0))</f>
        <v/>
      </c>
      <c r="O576" s="23" t="str">
        <f aca="false">IF(COUNTA($A576:$J576)=0,"",$D576*Settings!$B$5)</f>
        <v/>
      </c>
      <c r="P576" s="23" t="str">
        <f aca="false">IF(COUNTA($A576:$J576)=0,"",$G576*Settings!$B$6+$H576*Settings!$B$7)</f>
        <v/>
      </c>
      <c r="Q576" s="23" t="str">
        <f aca="false">IF(COUNTA($A576:$J576)=0,"",$L576*Settings!$B$8)</f>
        <v/>
      </c>
      <c r="R576" s="23" t="str">
        <f aca="false">IF(COUNTA($A576:$J576)=0,"",($P576+$Q576)*Settings!$B$9)</f>
        <v/>
      </c>
      <c r="S576" s="23" t="str">
        <f aca="false">IF(COUNTA($A576:$J576)=0,"",$C576+$J576+SUM($M576:$R576))</f>
        <v/>
      </c>
      <c r="T576" s="23" t="str">
        <f aca="false">IF(COUNTA($A576:$J576)=0,"",$L576-$S576)</f>
        <v/>
      </c>
      <c r="U576" s="24" t="str">
        <f aca="false">IF(COUNTA($A576:$J576)=0,"",IF($L576=0,0,$T576/$L576))</f>
        <v/>
      </c>
      <c r="V576" s="24" t="str">
        <f aca="false">IF(COUNTA($A576:$J576)=0,"",IF($D576=0,0,$E576/$D576))</f>
        <v/>
      </c>
      <c r="W576" s="24" t="str">
        <f aca="false">IF(COUNTA($A576:$J576)=0,"",IF($F576=0,0,$G576/$F576))</f>
        <v/>
      </c>
      <c r="X576" s="24" t="str">
        <f aca="false">IF(COUNTA($A576:$J576)=0,"",IF($F576=0,0,$H576/$F576))</f>
        <v/>
      </c>
      <c r="Y576" s="25" t="str">
        <f aca="false">IF(COUNTA($A576:$J576)=0,"",IF($C576=0,0,$L576/$C576))</f>
        <v/>
      </c>
      <c r="Z576" s="23" t="str">
        <f aca="false">IF(COUNTA($A576:$J576)=0,"",IF($G576=0,0,$C576/$G576))</f>
        <v/>
      </c>
      <c r="AA576" s="23" t="str">
        <f aca="false">IF(COUNTA($A576:$J576)=0,"",IF($G576=0,0,$T576/$G576))</f>
        <v/>
      </c>
      <c r="AB576" s="9" t="str">
        <f aca="false">IF(COUNTA($A576:$J576)=0,"",IF($B576="","Pick a product",IF($E576&gt;$D576,"Confirmed &gt; received",IF($F576&gt;$E576,"Dispatched &gt; confirmed",IF($G576+$H576&gt;$F576,"Delivered + returned &gt; dispatched","OK")))))</f>
        <v/>
      </c>
    </row>
    <row r="577" customFormat="false" ht="15" hidden="false" customHeight="false" outlineLevel="0" collapsed="false">
      <c r="A577" s="20"/>
      <c r="B577" s="14"/>
      <c r="C577" s="15"/>
      <c r="D577" s="21"/>
      <c r="E577" s="21"/>
      <c r="F577" s="21"/>
      <c r="G577" s="21"/>
      <c r="H577" s="21"/>
      <c r="I577" s="15"/>
      <c r="J577" s="15"/>
      <c r="K577" s="22" t="str">
        <f aca="false">IF(COUNTA($A577:$J577)=0,"",IF($I577&lt;&gt;"",$I577,IFERROR(INDEX(Settings!$B$14:$B$28,MATCH($B577,Settings!$A$14:$A$28,0)),0)))</f>
        <v/>
      </c>
      <c r="L577" s="23" t="str">
        <f aca="false">IF(COUNTA($A577:$J577)=0,"",$G577*($K577+IFERROR(INDEX(Settings!$C$14:$C$28,MATCH($B577,Settings!$A$14:$A$28,0)),0)))</f>
        <v/>
      </c>
      <c r="M577" s="23" t="str">
        <f aca="false">IF(COUNTA($A577:$J577)=0,"",($G577+$H577*Settings!$B$10)*IFERROR(INDEX(Settings!$D$14:$D$28,MATCH($B577,Settings!$A$14:$A$28,0)),0))</f>
        <v/>
      </c>
      <c r="N577" s="23" t="str">
        <f aca="false">IF(COUNTA($A577:$J577)=0,"",$F577*IFERROR(INDEX(Settings!$E$14:$E$28,MATCH($B577,Settings!$A$14:$A$28,0)),0))</f>
        <v/>
      </c>
      <c r="O577" s="23" t="str">
        <f aca="false">IF(COUNTA($A577:$J577)=0,"",$D577*Settings!$B$5)</f>
        <v/>
      </c>
      <c r="P577" s="23" t="str">
        <f aca="false">IF(COUNTA($A577:$J577)=0,"",$G577*Settings!$B$6+$H577*Settings!$B$7)</f>
        <v/>
      </c>
      <c r="Q577" s="23" t="str">
        <f aca="false">IF(COUNTA($A577:$J577)=0,"",$L577*Settings!$B$8)</f>
        <v/>
      </c>
      <c r="R577" s="23" t="str">
        <f aca="false">IF(COUNTA($A577:$J577)=0,"",($P577+$Q577)*Settings!$B$9)</f>
        <v/>
      </c>
      <c r="S577" s="23" t="str">
        <f aca="false">IF(COUNTA($A577:$J577)=0,"",$C577+$J577+SUM($M577:$R577))</f>
        <v/>
      </c>
      <c r="T577" s="23" t="str">
        <f aca="false">IF(COUNTA($A577:$J577)=0,"",$L577-$S577)</f>
        <v/>
      </c>
      <c r="U577" s="24" t="str">
        <f aca="false">IF(COUNTA($A577:$J577)=0,"",IF($L577=0,0,$T577/$L577))</f>
        <v/>
      </c>
      <c r="V577" s="24" t="str">
        <f aca="false">IF(COUNTA($A577:$J577)=0,"",IF($D577=0,0,$E577/$D577))</f>
        <v/>
      </c>
      <c r="W577" s="24" t="str">
        <f aca="false">IF(COUNTA($A577:$J577)=0,"",IF($F577=0,0,$G577/$F577))</f>
        <v/>
      </c>
      <c r="X577" s="24" t="str">
        <f aca="false">IF(COUNTA($A577:$J577)=0,"",IF($F577=0,0,$H577/$F577))</f>
        <v/>
      </c>
      <c r="Y577" s="25" t="str">
        <f aca="false">IF(COUNTA($A577:$J577)=0,"",IF($C577=0,0,$L577/$C577))</f>
        <v/>
      </c>
      <c r="Z577" s="23" t="str">
        <f aca="false">IF(COUNTA($A577:$J577)=0,"",IF($G577=0,0,$C577/$G577))</f>
        <v/>
      </c>
      <c r="AA577" s="23" t="str">
        <f aca="false">IF(COUNTA($A577:$J577)=0,"",IF($G577=0,0,$T577/$G577))</f>
        <v/>
      </c>
      <c r="AB577" s="9" t="str">
        <f aca="false">IF(COUNTA($A577:$J577)=0,"",IF($B577="","Pick a product",IF($E577&gt;$D577,"Confirmed &gt; received",IF($F577&gt;$E577,"Dispatched &gt; confirmed",IF($G577+$H577&gt;$F577,"Delivered + returned &gt; dispatched","OK")))))</f>
        <v/>
      </c>
    </row>
    <row r="578" customFormat="false" ht="15" hidden="false" customHeight="false" outlineLevel="0" collapsed="false">
      <c r="A578" s="20"/>
      <c r="B578" s="14"/>
      <c r="C578" s="15"/>
      <c r="D578" s="21"/>
      <c r="E578" s="21"/>
      <c r="F578" s="21"/>
      <c r="G578" s="21"/>
      <c r="H578" s="21"/>
      <c r="I578" s="15"/>
      <c r="J578" s="15"/>
      <c r="K578" s="22" t="str">
        <f aca="false">IF(COUNTA($A578:$J578)=0,"",IF($I578&lt;&gt;"",$I578,IFERROR(INDEX(Settings!$B$14:$B$28,MATCH($B578,Settings!$A$14:$A$28,0)),0)))</f>
        <v/>
      </c>
      <c r="L578" s="23" t="str">
        <f aca="false">IF(COUNTA($A578:$J578)=0,"",$G578*($K578+IFERROR(INDEX(Settings!$C$14:$C$28,MATCH($B578,Settings!$A$14:$A$28,0)),0)))</f>
        <v/>
      </c>
      <c r="M578" s="23" t="str">
        <f aca="false">IF(COUNTA($A578:$J578)=0,"",($G578+$H578*Settings!$B$10)*IFERROR(INDEX(Settings!$D$14:$D$28,MATCH($B578,Settings!$A$14:$A$28,0)),0))</f>
        <v/>
      </c>
      <c r="N578" s="23" t="str">
        <f aca="false">IF(COUNTA($A578:$J578)=0,"",$F578*IFERROR(INDEX(Settings!$E$14:$E$28,MATCH($B578,Settings!$A$14:$A$28,0)),0))</f>
        <v/>
      </c>
      <c r="O578" s="23" t="str">
        <f aca="false">IF(COUNTA($A578:$J578)=0,"",$D578*Settings!$B$5)</f>
        <v/>
      </c>
      <c r="P578" s="23" t="str">
        <f aca="false">IF(COUNTA($A578:$J578)=0,"",$G578*Settings!$B$6+$H578*Settings!$B$7)</f>
        <v/>
      </c>
      <c r="Q578" s="23" t="str">
        <f aca="false">IF(COUNTA($A578:$J578)=0,"",$L578*Settings!$B$8)</f>
        <v/>
      </c>
      <c r="R578" s="23" t="str">
        <f aca="false">IF(COUNTA($A578:$J578)=0,"",($P578+$Q578)*Settings!$B$9)</f>
        <v/>
      </c>
      <c r="S578" s="23" t="str">
        <f aca="false">IF(COUNTA($A578:$J578)=0,"",$C578+$J578+SUM($M578:$R578))</f>
        <v/>
      </c>
      <c r="T578" s="23" t="str">
        <f aca="false">IF(COUNTA($A578:$J578)=0,"",$L578-$S578)</f>
        <v/>
      </c>
      <c r="U578" s="24" t="str">
        <f aca="false">IF(COUNTA($A578:$J578)=0,"",IF($L578=0,0,$T578/$L578))</f>
        <v/>
      </c>
      <c r="V578" s="24" t="str">
        <f aca="false">IF(COUNTA($A578:$J578)=0,"",IF($D578=0,0,$E578/$D578))</f>
        <v/>
      </c>
      <c r="W578" s="24" t="str">
        <f aca="false">IF(COUNTA($A578:$J578)=0,"",IF($F578=0,0,$G578/$F578))</f>
        <v/>
      </c>
      <c r="X578" s="24" t="str">
        <f aca="false">IF(COUNTA($A578:$J578)=0,"",IF($F578=0,0,$H578/$F578))</f>
        <v/>
      </c>
      <c r="Y578" s="25" t="str">
        <f aca="false">IF(COUNTA($A578:$J578)=0,"",IF($C578=0,0,$L578/$C578))</f>
        <v/>
      </c>
      <c r="Z578" s="23" t="str">
        <f aca="false">IF(COUNTA($A578:$J578)=0,"",IF($G578=0,0,$C578/$G578))</f>
        <v/>
      </c>
      <c r="AA578" s="23" t="str">
        <f aca="false">IF(COUNTA($A578:$J578)=0,"",IF($G578=0,0,$T578/$G578))</f>
        <v/>
      </c>
      <c r="AB578" s="9" t="str">
        <f aca="false">IF(COUNTA($A578:$J578)=0,"",IF($B578="","Pick a product",IF($E578&gt;$D578,"Confirmed &gt; received",IF($F578&gt;$E578,"Dispatched &gt; confirmed",IF($G578+$H578&gt;$F578,"Delivered + returned &gt; dispatched","OK")))))</f>
        <v/>
      </c>
    </row>
    <row r="579" customFormat="false" ht="15" hidden="false" customHeight="false" outlineLevel="0" collapsed="false">
      <c r="A579" s="20"/>
      <c r="B579" s="14"/>
      <c r="C579" s="15"/>
      <c r="D579" s="21"/>
      <c r="E579" s="21"/>
      <c r="F579" s="21"/>
      <c r="G579" s="21"/>
      <c r="H579" s="21"/>
      <c r="I579" s="15"/>
      <c r="J579" s="15"/>
      <c r="K579" s="22" t="str">
        <f aca="false">IF(COUNTA($A579:$J579)=0,"",IF($I579&lt;&gt;"",$I579,IFERROR(INDEX(Settings!$B$14:$B$28,MATCH($B579,Settings!$A$14:$A$28,0)),0)))</f>
        <v/>
      </c>
      <c r="L579" s="23" t="str">
        <f aca="false">IF(COUNTA($A579:$J579)=0,"",$G579*($K579+IFERROR(INDEX(Settings!$C$14:$C$28,MATCH($B579,Settings!$A$14:$A$28,0)),0)))</f>
        <v/>
      </c>
      <c r="M579" s="23" t="str">
        <f aca="false">IF(COUNTA($A579:$J579)=0,"",($G579+$H579*Settings!$B$10)*IFERROR(INDEX(Settings!$D$14:$D$28,MATCH($B579,Settings!$A$14:$A$28,0)),0))</f>
        <v/>
      </c>
      <c r="N579" s="23" t="str">
        <f aca="false">IF(COUNTA($A579:$J579)=0,"",$F579*IFERROR(INDEX(Settings!$E$14:$E$28,MATCH($B579,Settings!$A$14:$A$28,0)),0))</f>
        <v/>
      </c>
      <c r="O579" s="23" t="str">
        <f aca="false">IF(COUNTA($A579:$J579)=0,"",$D579*Settings!$B$5)</f>
        <v/>
      </c>
      <c r="P579" s="23" t="str">
        <f aca="false">IF(COUNTA($A579:$J579)=0,"",$G579*Settings!$B$6+$H579*Settings!$B$7)</f>
        <v/>
      </c>
      <c r="Q579" s="23" t="str">
        <f aca="false">IF(COUNTA($A579:$J579)=0,"",$L579*Settings!$B$8)</f>
        <v/>
      </c>
      <c r="R579" s="23" t="str">
        <f aca="false">IF(COUNTA($A579:$J579)=0,"",($P579+$Q579)*Settings!$B$9)</f>
        <v/>
      </c>
      <c r="S579" s="23" t="str">
        <f aca="false">IF(COUNTA($A579:$J579)=0,"",$C579+$J579+SUM($M579:$R579))</f>
        <v/>
      </c>
      <c r="T579" s="23" t="str">
        <f aca="false">IF(COUNTA($A579:$J579)=0,"",$L579-$S579)</f>
        <v/>
      </c>
      <c r="U579" s="24" t="str">
        <f aca="false">IF(COUNTA($A579:$J579)=0,"",IF($L579=0,0,$T579/$L579))</f>
        <v/>
      </c>
      <c r="V579" s="24" t="str">
        <f aca="false">IF(COUNTA($A579:$J579)=0,"",IF($D579=0,0,$E579/$D579))</f>
        <v/>
      </c>
      <c r="W579" s="24" t="str">
        <f aca="false">IF(COUNTA($A579:$J579)=0,"",IF($F579=0,0,$G579/$F579))</f>
        <v/>
      </c>
      <c r="X579" s="24" t="str">
        <f aca="false">IF(COUNTA($A579:$J579)=0,"",IF($F579=0,0,$H579/$F579))</f>
        <v/>
      </c>
      <c r="Y579" s="25" t="str">
        <f aca="false">IF(COUNTA($A579:$J579)=0,"",IF($C579=0,0,$L579/$C579))</f>
        <v/>
      </c>
      <c r="Z579" s="23" t="str">
        <f aca="false">IF(COUNTA($A579:$J579)=0,"",IF($G579=0,0,$C579/$G579))</f>
        <v/>
      </c>
      <c r="AA579" s="23" t="str">
        <f aca="false">IF(COUNTA($A579:$J579)=0,"",IF($G579=0,0,$T579/$G579))</f>
        <v/>
      </c>
      <c r="AB579" s="9" t="str">
        <f aca="false">IF(COUNTA($A579:$J579)=0,"",IF($B579="","Pick a product",IF($E579&gt;$D579,"Confirmed &gt; received",IF($F579&gt;$E579,"Dispatched &gt; confirmed",IF($G579+$H579&gt;$F579,"Delivered + returned &gt; dispatched","OK")))))</f>
        <v/>
      </c>
    </row>
    <row r="580" customFormat="false" ht="15" hidden="false" customHeight="false" outlineLevel="0" collapsed="false">
      <c r="A580" s="20"/>
      <c r="B580" s="14"/>
      <c r="C580" s="15"/>
      <c r="D580" s="21"/>
      <c r="E580" s="21"/>
      <c r="F580" s="21"/>
      <c r="G580" s="21"/>
      <c r="H580" s="21"/>
      <c r="I580" s="15"/>
      <c r="J580" s="15"/>
      <c r="K580" s="22" t="str">
        <f aca="false">IF(COUNTA($A580:$J580)=0,"",IF($I580&lt;&gt;"",$I580,IFERROR(INDEX(Settings!$B$14:$B$28,MATCH($B580,Settings!$A$14:$A$28,0)),0)))</f>
        <v/>
      </c>
      <c r="L580" s="23" t="str">
        <f aca="false">IF(COUNTA($A580:$J580)=0,"",$G580*($K580+IFERROR(INDEX(Settings!$C$14:$C$28,MATCH($B580,Settings!$A$14:$A$28,0)),0)))</f>
        <v/>
      </c>
      <c r="M580" s="23" t="str">
        <f aca="false">IF(COUNTA($A580:$J580)=0,"",($G580+$H580*Settings!$B$10)*IFERROR(INDEX(Settings!$D$14:$D$28,MATCH($B580,Settings!$A$14:$A$28,0)),0))</f>
        <v/>
      </c>
      <c r="N580" s="23" t="str">
        <f aca="false">IF(COUNTA($A580:$J580)=0,"",$F580*IFERROR(INDEX(Settings!$E$14:$E$28,MATCH($B580,Settings!$A$14:$A$28,0)),0))</f>
        <v/>
      </c>
      <c r="O580" s="23" t="str">
        <f aca="false">IF(COUNTA($A580:$J580)=0,"",$D580*Settings!$B$5)</f>
        <v/>
      </c>
      <c r="P580" s="23" t="str">
        <f aca="false">IF(COUNTA($A580:$J580)=0,"",$G580*Settings!$B$6+$H580*Settings!$B$7)</f>
        <v/>
      </c>
      <c r="Q580" s="23" t="str">
        <f aca="false">IF(COUNTA($A580:$J580)=0,"",$L580*Settings!$B$8)</f>
        <v/>
      </c>
      <c r="R580" s="23" t="str">
        <f aca="false">IF(COUNTA($A580:$J580)=0,"",($P580+$Q580)*Settings!$B$9)</f>
        <v/>
      </c>
      <c r="S580" s="23" t="str">
        <f aca="false">IF(COUNTA($A580:$J580)=0,"",$C580+$J580+SUM($M580:$R580))</f>
        <v/>
      </c>
      <c r="T580" s="23" t="str">
        <f aca="false">IF(COUNTA($A580:$J580)=0,"",$L580-$S580)</f>
        <v/>
      </c>
      <c r="U580" s="24" t="str">
        <f aca="false">IF(COUNTA($A580:$J580)=0,"",IF($L580=0,0,$T580/$L580))</f>
        <v/>
      </c>
      <c r="V580" s="24" t="str">
        <f aca="false">IF(COUNTA($A580:$J580)=0,"",IF($D580=0,0,$E580/$D580))</f>
        <v/>
      </c>
      <c r="W580" s="24" t="str">
        <f aca="false">IF(COUNTA($A580:$J580)=0,"",IF($F580=0,0,$G580/$F580))</f>
        <v/>
      </c>
      <c r="X580" s="24" t="str">
        <f aca="false">IF(COUNTA($A580:$J580)=0,"",IF($F580=0,0,$H580/$F580))</f>
        <v/>
      </c>
      <c r="Y580" s="25" t="str">
        <f aca="false">IF(COUNTA($A580:$J580)=0,"",IF($C580=0,0,$L580/$C580))</f>
        <v/>
      </c>
      <c r="Z580" s="23" t="str">
        <f aca="false">IF(COUNTA($A580:$J580)=0,"",IF($G580=0,0,$C580/$G580))</f>
        <v/>
      </c>
      <c r="AA580" s="23" t="str">
        <f aca="false">IF(COUNTA($A580:$J580)=0,"",IF($G580=0,0,$T580/$G580))</f>
        <v/>
      </c>
      <c r="AB580" s="9" t="str">
        <f aca="false">IF(COUNTA($A580:$J580)=0,"",IF($B580="","Pick a product",IF($E580&gt;$D580,"Confirmed &gt; received",IF($F580&gt;$E580,"Dispatched &gt; confirmed",IF($G580+$H580&gt;$F580,"Delivered + returned &gt; dispatched","OK")))))</f>
        <v/>
      </c>
    </row>
    <row r="581" customFormat="false" ht="15" hidden="false" customHeight="false" outlineLevel="0" collapsed="false">
      <c r="A581" s="20"/>
      <c r="B581" s="14"/>
      <c r="C581" s="15"/>
      <c r="D581" s="21"/>
      <c r="E581" s="21"/>
      <c r="F581" s="21"/>
      <c r="G581" s="21"/>
      <c r="H581" s="21"/>
      <c r="I581" s="15"/>
      <c r="J581" s="15"/>
      <c r="K581" s="22" t="str">
        <f aca="false">IF(COUNTA($A581:$J581)=0,"",IF($I581&lt;&gt;"",$I581,IFERROR(INDEX(Settings!$B$14:$B$28,MATCH($B581,Settings!$A$14:$A$28,0)),0)))</f>
        <v/>
      </c>
      <c r="L581" s="23" t="str">
        <f aca="false">IF(COUNTA($A581:$J581)=0,"",$G581*($K581+IFERROR(INDEX(Settings!$C$14:$C$28,MATCH($B581,Settings!$A$14:$A$28,0)),0)))</f>
        <v/>
      </c>
      <c r="M581" s="23" t="str">
        <f aca="false">IF(COUNTA($A581:$J581)=0,"",($G581+$H581*Settings!$B$10)*IFERROR(INDEX(Settings!$D$14:$D$28,MATCH($B581,Settings!$A$14:$A$28,0)),0))</f>
        <v/>
      </c>
      <c r="N581" s="23" t="str">
        <f aca="false">IF(COUNTA($A581:$J581)=0,"",$F581*IFERROR(INDEX(Settings!$E$14:$E$28,MATCH($B581,Settings!$A$14:$A$28,0)),0))</f>
        <v/>
      </c>
      <c r="O581" s="23" t="str">
        <f aca="false">IF(COUNTA($A581:$J581)=0,"",$D581*Settings!$B$5)</f>
        <v/>
      </c>
      <c r="P581" s="23" t="str">
        <f aca="false">IF(COUNTA($A581:$J581)=0,"",$G581*Settings!$B$6+$H581*Settings!$B$7)</f>
        <v/>
      </c>
      <c r="Q581" s="23" t="str">
        <f aca="false">IF(COUNTA($A581:$J581)=0,"",$L581*Settings!$B$8)</f>
        <v/>
      </c>
      <c r="R581" s="23" t="str">
        <f aca="false">IF(COUNTA($A581:$J581)=0,"",($P581+$Q581)*Settings!$B$9)</f>
        <v/>
      </c>
      <c r="S581" s="23" t="str">
        <f aca="false">IF(COUNTA($A581:$J581)=0,"",$C581+$J581+SUM($M581:$R581))</f>
        <v/>
      </c>
      <c r="T581" s="23" t="str">
        <f aca="false">IF(COUNTA($A581:$J581)=0,"",$L581-$S581)</f>
        <v/>
      </c>
      <c r="U581" s="24" t="str">
        <f aca="false">IF(COUNTA($A581:$J581)=0,"",IF($L581=0,0,$T581/$L581))</f>
        <v/>
      </c>
      <c r="V581" s="24" t="str">
        <f aca="false">IF(COUNTA($A581:$J581)=0,"",IF($D581=0,0,$E581/$D581))</f>
        <v/>
      </c>
      <c r="W581" s="24" t="str">
        <f aca="false">IF(COUNTA($A581:$J581)=0,"",IF($F581=0,0,$G581/$F581))</f>
        <v/>
      </c>
      <c r="X581" s="24" t="str">
        <f aca="false">IF(COUNTA($A581:$J581)=0,"",IF($F581=0,0,$H581/$F581))</f>
        <v/>
      </c>
      <c r="Y581" s="25" t="str">
        <f aca="false">IF(COUNTA($A581:$J581)=0,"",IF($C581=0,0,$L581/$C581))</f>
        <v/>
      </c>
      <c r="Z581" s="23" t="str">
        <f aca="false">IF(COUNTA($A581:$J581)=0,"",IF($G581=0,0,$C581/$G581))</f>
        <v/>
      </c>
      <c r="AA581" s="23" t="str">
        <f aca="false">IF(COUNTA($A581:$J581)=0,"",IF($G581=0,0,$T581/$G581))</f>
        <v/>
      </c>
      <c r="AB581" s="9" t="str">
        <f aca="false">IF(COUNTA($A581:$J581)=0,"",IF($B581="","Pick a product",IF($E581&gt;$D581,"Confirmed &gt; received",IF($F581&gt;$E581,"Dispatched &gt; confirmed",IF($G581+$H581&gt;$F581,"Delivered + returned &gt; dispatched","OK")))))</f>
        <v/>
      </c>
    </row>
    <row r="582" customFormat="false" ht="15" hidden="false" customHeight="false" outlineLevel="0" collapsed="false">
      <c r="A582" s="20"/>
      <c r="B582" s="14"/>
      <c r="C582" s="15"/>
      <c r="D582" s="21"/>
      <c r="E582" s="21"/>
      <c r="F582" s="21"/>
      <c r="G582" s="21"/>
      <c r="H582" s="21"/>
      <c r="I582" s="15"/>
      <c r="J582" s="15"/>
      <c r="K582" s="22" t="str">
        <f aca="false">IF(COUNTA($A582:$J582)=0,"",IF($I582&lt;&gt;"",$I582,IFERROR(INDEX(Settings!$B$14:$B$28,MATCH($B582,Settings!$A$14:$A$28,0)),0)))</f>
        <v/>
      </c>
      <c r="L582" s="23" t="str">
        <f aca="false">IF(COUNTA($A582:$J582)=0,"",$G582*($K582+IFERROR(INDEX(Settings!$C$14:$C$28,MATCH($B582,Settings!$A$14:$A$28,0)),0)))</f>
        <v/>
      </c>
      <c r="M582" s="23" t="str">
        <f aca="false">IF(COUNTA($A582:$J582)=0,"",($G582+$H582*Settings!$B$10)*IFERROR(INDEX(Settings!$D$14:$D$28,MATCH($B582,Settings!$A$14:$A$28,0)),0))</f>
        <v/>
      </c>
      <c r="N582" s="23" t="str">
        <f aca="false">IF(COUNTA($A582:$J582)=0,"",$F582*IFERROR(INDEX(Settings!$E$14:$E$28,MATCH($B582,Settings!$A$14:$A$28,0)),0))</f>
        <v/>
      </c>
      <c r="O582" s="23" t="str">
        <f aca="false">IF(COUNTA($A582:$J582)=0,"",$D582*Settings!$B$5)</f>
        <v/>
      </c>
      <c r="P582" s="23" t="str">
        <f aca="false">IF(COUNTA($A582:$J582)=0,"",$G582*Settings!$B$6+$H582*Settings!$B$7)</f>
        <v/>
      </c>
      <c r="Q582" s="23" t="str">
        <f aca="false">IF(COUNTA($A582:$J582)=0,"",$L582*Settings!$B$8)</f>
        <v/>
      </c>
      <c r="R582" s="23" t="str">
        <f aca="false">IF(COUNTA($A582:$J582)=0,"",($P582+$Q582)*Settings!$B$9)</f>
        <v/>
      </c>
      <c r="S582" s="23" t="str">
        <f aca="false">IF(COUNTA($A582:$J582)=0,"",$C582+$J582+SUM($M582:$R582))</f>
        <v/>
      </c>
      <c r="T582" s="23" t="str">
        <f aca="false">IF(COUNTA($A582:$J582)=0,"",$L582-$S582)</f>
        <v/>
      </c>
      <c r="U582" s="24" t="str">
        <f aca="false">IF(COUNTA($A582:$J582)=0,"",IF($L582=0,0,$T582/$L582))</f>
        <v/>
      </c>
      <c r="V582" s="24" t="str">
        <f aca="false">IF(COUNTA($A582:$J582)=0,"",IF($D582=0,0,$E582/$D582))</f>
        <v/>
      </c>
      <c r="W582" s="24" t="str">
        <f aca="false">IF(COUNTA($A582:$J582)=0,"",IF($F582=0,0,$G582/$F582))</f>
        <v/>
      </c>
      <c r="X582" s="24" t="str">
        <f aca="false">IF(COUNTA($A582:$J582)=0,"",IF($F582=0,0,$H582/$F582))</f>
        <v/>
      </c>
      <c r="Y582" s="25" t="str">
        <f aca="false">IF(COUNTA($A582:$J582)=0,"",IF($C582=0,0,$L582/$C582))</f>
        <v/>
      </c>
      <c r="Z582" s="23" t="str">
        <f aca="false">IF(COUNTA($A582:$J582)=0,"",IF($G582=0,0,$C582/$G582))</f>
        <v/>
      </c>
      <c r="AA582" s="23" t="str">
        <f aca="false">IF(COUNTA($A582:$J582)=0,"",IF($G582=0,0,$T582/$G582))</f>
        <v/>
      </c>
      <c r="AB582" s="9" t="str">
        <f aca="false">IF(COUNTA($A582:$J582)=0,"",IF($B582="","Pick a product",IF($E582&gt;$D582,"Confirmed &gt; received",IF($F582&gt;$E582,"Dispatched &gt; confirmed",IF($G582+$H582&gt;$F582,"Delivered + returned &gt; dispatched","OK")))))</f>
        <v/>
      </c>
    </row>
    <row r="583" customFormat="false" ht="15" hidden="false" customHeight="false" outlineLevel="0" collapsed="false">
      <c r="A583" s="20"/>
      <c r="B583" s="14"/>
      <c r="C583" s="15"/>
      <c r="D583" s="21"/>
      <c r="E583" s="21"/>
      <c r="F583" s="21"/>
      <c r="G583" s="21"/>
      <c r="H583" s="21"/>
      <c r="I583" s="15"/>
      <c r="J583" s="15"/>
      <c r="K583" s="22" t="str">
        <f aca="false">IF(COUNTA($A583:$J583)=0,"",IF($I583&lt;&gt;"",$I583,IFERROR(INDEX(Settings!$B$14:$B$28,MATCH($B583,Settings!$A$14:$A$28,0)),0)))</f>
        <v/>
      </c>
      <c r="L583" s="23" t="str">
        <f aca="false">IF(COUNTA($A583:$J583)=0,"",$G583*($K583+IFERROR(INDEX(Settings!$C$14:$C$28,MATCH($B583,Settings!$A$14:$A$28,0)),0)))</f>
        <v/>
      </c>
      <c r="M583" s="23" t="str">
        <f aca="false">IF(COUNTA($A583:$J583)=0,"",($G583+$H583*Settings!$B$10)*IFERROR(INDEX(Settings!$D$14:$D$28,MATCH($B583,Settings!$A$14:$A$28,0)),0))</f>
        <v/>
      </c>
      <c r="N583" s="23" t="str">
        <f aca="false">IF(COUNTA($A583:$J583)=0,"",$F583*IFERROR(INDEX(Settings!$E$14:$E$28,MATCH($B583,Settings!$A$14:$A$28,0)),0))</f>
        <v/>
      </c>
      <c r="O583" s="23" t="str">
        <f aca="false">IF(COUNTA($A583:$J583)=0,"",$D583*Settings!$B$5)</f>
        <v/>
      </c>
      <c r="P583" s="23" t="str">
        <f aca="false">IF(COUNTA($A583:$J583)=0,"",$G583*Settings!$B$6+$H583*Settings!$B$7)</f>
        <v/>
      </c>
      <c r="Q583" s="23" t="str">
        <f aca="false">IF(COUNTA($A583:$J583)=0,"",$L583*Settings!$B$8)</f>
        <v/>
      </c>
      <c r="R583" s="23" t="str">
        <f aca="false">IF(COUNTA($A583:$J583)=0,"",($P583+$Q583)*Settings!$B$9)</f>
        <v/>
      </c>
      <c r="S583" s="23" t="str">
        <f aca="false">IF(COUNTA($A583:$J583)=0,"",$C583+$J583+SUM($M583:$R583))</f>
        <v/>
      </c>
      <c r="T583" s="23" t="str">
        <f aca="false">IF(COUNTA($A583:$J583)=0,"",$L583-$S583)</f>
        <v/>
      </c>
      <c r="U583" s="24" t="str">
        <f aca="false">IF(COUNTA($A583:$J583)=0,"",IF($L583=0,0,$T583/$L583))</f>
        <v/>
      </c>
      <c r="V583" s="24" t="str">
        <f aca="false">IF(COUNTA($A583:$J583)=0,"",IF($D583=0,0,$E583/$D583))</f>
        <v/>
      </c>
      <c r="W583" s="24" t="str">
        <f aca="false">IF(COUNTA($A583:$J583)=0,"",IF($F583=0,0,$G583/$F583))</f>
        <v/>
      </c>
      <c r="X583" s="24" t="str">
        <f aca="false">IF(COUNTA($A583:$J583)=0,"",IF($F583=0,0,$H583/$F583))</f>
        <v/>
      </c>
      <c r="Y583" s="25" t="str">
        <f aca="false">IF(COUNTA($A583:$J583)=0,"",IF($C583=0,0,$L583/$C583))</f>
        <v/>
      </c>
      <c r="Z583" s="23" t="str">
        <f aca="false">IF(COUNTA($A583:$J583)=0,"",IF($G583=0,0,$C583/$G583))</f>
        <v/>
      </c>
      <c r="AA583" s="23" t="str">
        <f aca="false">IF(COUNTA($A583:$J583)=0,"",IF($G583=0,0,$T583/$G583))</f>
        <v/>
      </c>
      <c r="AB583" s="9" t="str">
        <f aca="false">IF(COUNTA($A583:$J583)=0,"",IF($B583="","Pick a product",IF($E583&gt;$D583,"Confirmed &gt; received",IF($F583&gt;$E583,"Dispatched &gt; confirmed",IF($G583+$H583&gt;$F583,"Delivered + returned &gt; dispatched","OK")))))</f>
        <v/>
      </c>
    </row>
    <row r="584" customFormat="false" ht="15" hidden="false" customHeight="false" outlineLevel="0" collapsed="false">
      <c r="A584" s="20"/>
      <c r="B584" s="14"/>
      <c r="C584" s="15"/>
      <c r="D584" s="21"/>
      <c r="E584" s="21"/>
      <c r="F584" s="21"/>
      <c r="G584" s="21"/>
      <c r="H584" s="21"/>
      <c r="I584" s="15"/>
      <c r="J584" s="15"/>
      <c r="K584" s="22" t="str">
        <f aca="false">IF(COUNTA($A584:$J584)=0,"",IF($I584&lt;&gt;"",$I584,IFERROR(INDEX(Settings!$B$14:$B$28,MATCH($B584,Settings!$A$14:$A$28,0)),0)))</f>
        <v/>
      </c>
      <c r="L584" s="23" t="str">
        <f aca="false">IF(COUNTA($A584:$J584)=0,"",$G584*($K584+IFERROR(INDEX(Settings!$C$14:$C$28,MATCH($B584,Settings!$A$14:$A$28,0)),0)))</f>
        <v/>
      </c>
      <c r="M584" s="23" t="str">
        <f aca="false">IF(COUNTA($A584:$J584)=0,"",($G584+$H584*Settings!$B$10)*IFERROR(INDEX(Settings!$D$14:$D$28,MATCH($B584,Settings!$A$14:$A$28,0)),0))</f>
        <v/>
      </c>
      <c r="N584" s="23" t="str">
        <f aca="false">IF(COUNTA($A584:$J584)=0,"",$F584*IFERROR(INDEX(Settings!$E$14:$E$28,MATCH($B584,Settings!$A$14:$A$28,0)),0))</f>
        <v/>
      </c>
      <c r="O584" s="23" t="str">
        <f aca="false">IF(COUNTA($A584:$J584)=0,"",$D584*Settings!$B$5)</f>
        <v/>
      </c>
      <c r="P584" s="23" t="str">
        <f aca="false">IF(COUNTA($A584:$J584)=0,"",$G584*Settings!$B$6+$H584*Settings!$B$7)</f>
        <v/>
      </c>
      <c r="Q584" s="23" t="str">
        <f aca="false">IF(COUNTA($A584:$J584)=0,"",$L584*Settings!$B$8)</f>
        <v/>
      </c>
      <c r="R584" s="23" t="str">
        <f aca="false">IF(COUNTA($A584:$J584)=0,"",($P584+$Q584)*Settings!$B$9)</f>
        <v/>
      </c>
      <c r="S584" s="23" t="str">
        <f aca="false">IF(COUNTA($A584:$J584)=0,"",$C584+$J584+SUM($M584:$R584))</f>
        <v/>
      </c>
      <c r="T584" s="23" t="str">
        <f aca="false">IF(COUNTA($A584:$J584)=0,"",$L584-$S584)</f>
        <v/>
      </c>
      <c r="U584" s="24" t="str">
        <f aca="false">IF(COUNTA($A584:$J584)=0,"",IF($L584=0,0,$T584/$L584))</f>
        <v/>
      </c>
      <c r="V584" s="24" t="str">
        <f aca="false">IF(COUNTA($A584:$J584)=0,"",IF($D584=0,0,$E584/$D584))</f>
        <v/>
      </c>
      <c r="W584" s="24" t="str">
        <f aca="false">IF(COUNTA($A584:$J584)=0,"",IF($F584=0,0,$G584/$F584))</f>
        <v/>
      </c>
      <c r="X584" s="24" t="str">
        <f aca="false">IF(COUNTA($A584:$J584)=0,"",IF($F584=0,0,$H584/$F584))</f>
        <v/>
      </c>
      <c r="Y584" s="25" t="str">
        <f aca="false">IF(COUNTA($A584:$J584)=0,"",IF($C584=0,0,$L584/$C584))</f>
        <v/>
      </c>
      <c r="Z584" s="23" t="str">
        <f aca="false">IF(COUNTA($A584:$J584)=0,"",IF($G584=0,0,$C584/$G584))</f>
        <v/>
      </c>
      <c r="AA584" s="23" t="str">
        <f aca="false">IF(COUNTA($A584:$J584)=0,"",IF($G584=0,0,$T584/$G584))</f>
        <v/>
      </c>
      <c r="AB584" s="9" t="str">
        <f aca="false">IF(COUNTA($A584:$J584)=0,"",IF($B584="","Pick a product",IF($E584&gt;$D584,"Confirmed &gt; received",IF($F584&gt;$E584,"Dispatched &gt; confirmed",IF($G584+$H584&gt;$F584,"Delivered + returned &gt; dispatched","OK")))))</f>
        <v/>
      </c>
    </row>
    <row r="585" customFormat="false" ht="15" hidden="false" customHeight="false" outlineLevel="0" collapsed="false">
      <c r="A585" s="20"/>
      <c r="B585" s="14"/>
      <c r="C585" s="15"/>
      <c r="D585" s="21"/>
      <c r="E585" s="21"/>
      <c r="F585" s="21"/>
      <c r="G585" s="21"/>
      <c r="H585" s="21"/>
      <c r="I585" s="15"/>
      <c r="J585" s="15"/>
      <c r="K585" s="22" t="str">
        <f aca="false">IF(COUNTA($A585:$J585)=0,"",IF($I585&lt;&gt;"",$I585,IFERROR(INDEX(Settings!$B$14:$B$28,MATCH($B585,Settings!$A$14:$A$28,0)),0)))</f>
        <v/>
      </c>
      <c r="L585" s="23" t="str">
        <f aca="false">IF(COUNTA($A585:$J585)=0,"",$G585*($K585+IFERROR(INDEX(Settings!$C$14:$C$28,MATCH($B585,Settings!$A$14:$A$28,0)),0)))</f>
        <v/>
      </c>
      <c r="M585" s="23" t="str">
        <f aca="false">IF(COUNTA($A585:$J585)=0,"",($G585+$H585*Settings!$B$10)*IFERROR(INDEX(Settings!$D$14:$D$28,MATCH($B585,Settings!$A$14:$A$28,0)),0))</f>
        <v/>
      </c>
      <c r="N585" s="23" t="str">
        <f aca="false">IF(COUNTA($A585:$J585)=0,"",$F585*IFERROR(INDEX(Settings!$E$14:$E$28,MATCH($B585,Settings!$A$14:$A$28,0)),0))</f>
        <v/>
      </c>
      <c r="O585" s="23" t="str">
        <f aca="false">IF(COUNTA($A585:$J585)=0,"",$D585*Settings!$B$5)</f>
        <v/>
      </c>
      <c r="P585" s="23" t="str">
        <f aca="false">IF(COUNTA($A585:$J585)=0,"",$G585*Settings!$B$6+$H585*Settings!$B$7)</f>
        <v/>
      </c>
      <c r="Q585" s="23" t="str">
        <f aca="false">IF(COUNTA($A585:$J585)=0,"",$L585*Settings!$B$8)</f>
        <v/>
      </c>
      <c r="R585" s="23" t="str">
        <f aca="false">IF(COUNTA($A585:$J585)=0,"",($P585+$Q585)*Settings!$B$9)</f>
        <v/>
      </c>
      <c r="S585" s="23" t="str">
        <f aca="false">IF(COUNTA($A585:$J585)=0,"",$C585+$J585+SUM($M585:$R585))</f>
        <v/>
      </c>
      <c r="T585" s="23" t="str">
        <f aca="false">IF(COUNTA($A585:$J585)=0,"",$L585-$S585)</f>
        <v/>
      </c>
      <c r="U585" s="24" t="str">
        <f aca="false">IF(COUNTA($A585:$J585)=0,"",IF($L585=0,0,$T585/$L585))</f>
        <v/>
      </c>
      <c r="V585" s="24" t="str">
        <f aca="false">IF(COUNTA($A585:$J585)=0,"",IF($D585=0,0,$E585/$D585))</f>
        <v/>
      </c>
      <c r="W585" s="24" t="str">
        <f aca="false">IF(COUNTA($A585:$J585)=0,"",IF($F585=0,0,$G585/$F585))</f>
        <v/>
      </c>
      <c r="X585" s="24" t="str">
        <f aca="false">IF(COUNTA($A585:$J585)=0,"",IF($F585=0,0,$H585/$F585))</f>
        <v/>
      </c>
      <c r="Y585" s="25" t="str">
        <f aca="false">IF(COUNTA($A585:$J585)=0,"",IF($C585=0,0,$L585/$C585))</f>
        <v/>
      </c>
      <c r="Z585" s="23" t="str">
        <f aca="false">IF(COUNTA($A585:$J585)=0,"",IF($G585=0,0,$C585/$G585))</f>
        <v/>
      </c>
      <c r="AA585" s="23" t="str">
        <f aca="false">IF(COUNTA($A585:$J585)=0,"",IF($G585=0,0,$T585/$G585))</f>
        <v/>
      </c>
      <c r="AB585" s="9" t="str">
        <f aca="false">IF(COUNTA($A585:$J585)=0,"",IF($B585="","Pick a product",IF($E585&gt;$D585,"Confirmed &gt; received",IF($F585&gt;$E585,"Dispatched &gt; confirmed",IF($G585+$H585&gt;$F585,"Delivered + returned &gt; dispatched","OK")))))</f>
        <v/>
      </c>
    </row>
    <row r="586" customFormat="false" ht="15" hidden="false" customHeight="false" outlineLevel="0" collapsed="false">
      <c r="A586" s="20"/>
      <c r="B586" s="14"/>
      <c r="C586" s="15"/>
      <c r="D586" s="21"/>
      <c r="E586" s="21"/>
      <c r="F586" s="21"/>
      <c r="G586" s="21"/>
      <c r="H586" s="21"/>
      <c r="I586" s="15"/>
      <c r="J586" s="15"/>
      <c r="K586" s="22" t="str">
        <f aca="false">IF(COUNTA($A586:$J586)=0,"",IF($I586&lt;&gt;"",$I586,IFERROR(INDEX(Settings!$B$14:$B$28,MATCH($B586,Settings!$A$14:$A$28,0)),0)))</f>
        <v/>
      </c>
      <c r="L586" s="23" t="str">
        <f aca="false">IF(COUNTA($A586:$J586)=0,"",$G586*($K586+IFERROR(INDEX(Settings!$C$14:$C$28,MATCH($B586,Settings!$A$14:$A$28,0)),0)))</f>
        <v/>
      </c>
      <c r="M586" s="23" t="str">
        <f aca="false">IF(COUNTA($A586:$J586)=0,"",($G586+$H586*Settings!$B$10)*IFERROR(INDEX(Settings!$D$14:$D$28,MATCH($B586,Settings!$A$14:$A$28,0)),0))</f>
        <v/>
      </c>
      <c r="N586" s="23" t="str">
        <f aca="false">IF(COUNTA($A586:$J586)=0,"",$F586*IFERROR(INDEX(Settings!$E$14:$E$28,MATCH($B586,Settings!$A$14:$A$28,0)),0))</f>
        <v/>
      </c>
      <c r="O586" s="23" t="str">
        <f aca="false">IF(COUNTA($A586:$J586)=0,"",$D586*Settings!$B$5)</f>
        <v/>
      </c>
      <c r="P586" s="23" t="str">
        <f aca="false">IF(COUNTA($A586:$J586)=0,"",$G586*Settings!$B$6+$H586*Settings!$B$7)</f>
        <v/>
      </c>
      <c r="Q586" s="23" t="str">
        <f aca="false">IF(COUNTA($A586:$J586)=0,"",$L586*Settings!$B$8)</f>
        <v/>
      </c>
      <c r="R586" s="23" t="str">
        <f aca="false">IF(COUNTA($A586:$J586)=0,"",($P586+$Q586)*Settings!$B$9)</f>
        <v/>
      </c>
      <c r="S586" s="23" t="str">
        <f aca="false">IF(COUNTA($A586:$J586)=0,"",$C586+$J586+SUM($M586:$R586))</f>
        <v/>
      </c>
      <c r="T586" s="23" t="str">
        <f aca="false">IF(COUNTA($A586:$J586)=0,"",$L586-$S586)</f>
        <v/>
      </c>
      <c r="U586" s="24" t="str">
        <f aca="false">IF(COUNTA($A586:$J586)=0,"",IF($L586=0,0,$T586/$L586))</f>
        <v/>
      </c>
      <c r="V586" s="24" t="str">
        <f aca="false">IF(COUNTA($A586:$J586)=0,"",IF($D586=0,0,$E586/$D586))</f>
        <v/>
      </c>
      <c r="W586" s="24" t="str">
        <f aca="false">IF(COUNTA($A586:$J586)=0,"",IF($F586=0,0,$G586/$F586))</f>
        <v/>
      </c>
      <c r="X586" s="24" t="str">
        <f aca="false">IF(COUNTA($A586:$J586)=0,"",IF($F586=0,0,$H586/$F586))</f>
        <v/>
      </c>
      <c r="Y586" s="25" t="str">
        <f aca="false">IF(COUNTA($A586:$J586)=0,"",IF($C586=0,0,$L586/$C586))</f>
        <v/>
      </c>
      <c r="Z586" s="23" t="str">
        <f aca="false">IF(COUNTA($A586:$J586)=0,"",IF($G586=0,0,$C586/$G586))</f>
        <v/>
      </c>
      <c r="AA586" s="23" t="str">
        <f aca="false">IF(COUNTA($A586:$J586)=0,"",IF($G586=0,0,$T586/$G586))</f>
        <v/>
      </c>
      <c r="AB586" s="9" t="str">
        <f aca="false">IF(COUNTA($A586:$J586)=0,"",IF($B586="","Pick a product",IF($E586&gt;$D586,"Confirmed &gt; received",IF($F586&gt;$E586,"Dispatched &gt; confirmed",IF($G586+$H586&gt;$F586,"Delivered + returned &gt; dispatched","OK")))))</f>
        <v/>
      </c>
    </row>
    <row r="587" customFormat="false" ht="15" hidden="false" customHeight="false" outlineLevel="0" collapsed="false">
      <c r="A587" s="20"/>
      <c r="B587" s="14"/>
      <c r="C587" s="15"/>
      <c r="D587" s="21"/>
      <c r="E587" s="21"/>
      <c r="F587" s="21"/>
      <c r="G587" s="21"/>
      <c r="H587" s="21"/>
      <c r="I587" s="15"/>
      <c r="J587" s="15"/>
      <c r="K587" s="22" t="str">
        <f aca="false">IF(COUNTA($A587:$J587)=0,"",IF($I587&lt;&gt;"",$I587,IFERROR(INDEX(Settings!$B$14:$B$28,MATCH($B587,Settings!$A$14:$A$28,0)),0)))</f>
        <v/>
      </c>
      <c r="L587" s="23" t="str">
        <f aca="false">IF(COUNTA($A587:$J587)=0,"",$G587*($K587+IFERROR(INDEX(Settings!$C$14:$C$28,MATCH($B587,Settings!$A$14:$A$28,0)),0)))</f>
        <v/>
      </c>
      <c r="M587" s="23" t="str">
        <f aca="false">IF(COUNTA($A587:$J587)=0,"",($G587+$H587*Settings!$B$10)*IFERROR(INDEX(Settings!$D$14:$D$28,MATCH($B587,Settings!$A$14:$A$28,0)),0))</f>
        <v/>
      </c>
      <c r="N587" s="23" t="str">
        <f aca="false">IF(COUNTA($A587:$J587)=0,"",$F587*IFERROR(INDEX(Settings!$E$14:$E$28,MATCH($B587,Settings!$A$14:$A$28,0)),0))</f>
        <v/>
      </c>
      <c r="O587" s="23" t="str">
        <f aca="false">IF(COUNTA($A587:$J587)=0,"",$D587*Settings!$B$5)</f>
        <v/>
      </c>
      <c r="P587" s="23" t="str">
        <f aca="false">IF(COUNTA($A587:$J587)=0,"",$G587*Settings!$B$6+$H587*Settings!$B$7)</f>
        <v/>
      </c>
      <c r="Q587" s="23" t="str">
        <f aca="false">IF(COUNTA($A587:$J587)=0,"",$L587*Settings!$B$8)</f>
        <v/>
      </c>
      <c r="R587" s="23" t="str">
        <f aca="false">IF(COUNTA($A587:$J587)=0,"",($P587+$Q587)*Settings!$B$9)</f>
        <v/>
      </c>
      <c r="S587" s="23" t="str">
        <f aca="false">IF(COUNTA($A587:$J587)=0,"",$C587+$J587+SUM($M587:$R587))</f>
        <v/>
      </c>
      <c r="T587" s="23" t="str">
        <f aca="false">IF(COUNTA($A587:$J587)=0,"",$L587-$S587)</f>
        <v/>
      </c>
      <c r="U587" s="24" t="str">
        <f aca="false">IF(COUNTA($A587:$J587)=0,"",IF($L587=0,0,$T587/$L587))</f>
        <v/>
      </c>
      <c r="V587" s="24" t="str">
        <f aca="false">IF(COUNTA($A587:$J587)=0,"",IF($D587=0,0,$E587/$D587))</f>
        <v/>
      </c>
      <c r="W587" s="24" t="str">
        <f aca="false">IF(COUNTA($A587:$J587)=0,"",IF($F587=0,0,$G587/$F587))</f>
        <v/>
      </c>
      <c r="X587" s="24" t="str">
        <f aca="false">IF(COUNTA($A587:$J587)=0,"",IF($F587=0,0,$H587/$F587))</f>
        <v/>
      </c>
      <c r="Y587" s="25" t="str">
        <f aca="false">IF(COUNTA($A587:$J587)=0,"",IF($C587=0,0,$L587/$C587))</f>
        <v/>
      </c>
      <c r="Z587" s="23" t="str">
        <f aca="false">IF(COUNTA($A587:$J587)=0,"",IF($G587=0,0,$C587/$G587))</f>
        <v/>
      </c>
      <c r="AA587" s="23" t="str">
        <f aca="false">IF(COUNTA($A587:$J587)=0,"",IF($G587=0,0,$T587/$G587))</f>
        <v/>
      </c>
      <c r="AB587" s="9" t="str">
        <f aca="false">IF(COUNTA($A587:$J587)=0,"",IF($B587="","Pick a product",IF($E587&gt;$D587,"Confirmed &gt; received",IF($F587&gt;$E587,"Dispatched &gt; confirmed",IF($G587+$H587&gt;$F587,"Delivered + returned &gt; dispatched","OK")))))</f>
        <v/>
      </c>
    </row>
    <row r="588" customFormat="false" ht="15" hidden="false" customHeight="false" outlineLevel="0" collapsed="false">
      <c r="A588" s="20"/>
      <c r="B588" s="14"/>
      <c r="C588" s="15"/>
      <c r="D588" s="21"/>
      <c r="E588" s="21"/>
      <c r="F588" s="21"/>
      <c r="G588" s="21"/>
      <c r="H588" s="21"/>
      <c r="I588" s="15"/>
      <c r="J588" s="15"/>
      <c r="K588" s="22" t="str">
        <f aca="false">IF(COUNTA($A588:$J588)=0,"",IF($I588&lt;&gt;"",$I588,IFERROR(INDEX(Settings!$B$14:$B$28,MATCH($B588,Settings!$A$14:$A$28,0)),0)))</f>
        <v/>
      </c>
      <c r="L588" s="23" t="str">
        <f aca="false">IF(COUNTA($A588:$J588)=0,"",$G588*($K588+IFERROR(INDEX(Settings!$C$14:$C$28,MATCH($B588,Settings!$A$14:$A$28,0)),0)))</f>
        <v/>
      </c>
      <c r="M588" s="23" t="str">
        <f aca="false">IF(COUNTA($A588:$J588)=0,"",($G588+$H588*Settings!$B$10)*IFERROR(INDEX(Settings!$D$14:$D$28,MATCH($B588,Settings!$A$14:$A$28,0)),0))</f>
        <v/>
      </c>
      <c r="N588" s="23" t="str">
        <f aca="false">IF(COUNTA($A588:$J588)=0,"",$F588*IFERROR(INDEX(Settings!$E$14:$E$28,MATCH($B588,Settings!$A$14:$A$28,0)),0))</f>
        <v/>
      </c>
      <c r="O588" s="23" t="str">
        <f aca="false">IF(COUNTA($A588:$J588)=0,"",$D588*Settings!$B$5)</f>
        <v/>
      </c>
      <c r="P588" s="23" t="str">
        <f aca="false">IF(COUNTA($A588:$J588)=0,"",$G588*Settings!$B$6+$H588*Settings!$B$7)</f>
        <v/>
      </c>
      <c r="Q588" s="23" t="str">
        <f aca="false">IF(COUNTA($A588:$J588)=0,"",$L588*Settings!$B$8)</f>
        <v/>
      </c>
      <c r="R588" s="23" t="str">
        <f aca="false">IF(COUNTA($A588:$J588)=0,"",($P588+$Q588)*Settings!$B$9)</f>
        <v/>
      </c>
      <c r="S588" s="23" t="str">
        <f aca="false">IF(COUNTA($A588:$J588)=0,"",$C588+$J588+SUM($M588:$R588))</f>
        <v/>
      </c>
      <c r="T588" s="23" t="str">
        <f aca="false">IF(COUNTA($A588:$J588)=0,"",$L588-$S588)</f>
        <v/>
      </c>
      <c r="U588" s="24" t="str">
        <f aca="false">IF(COUNTA($A588:$J588)=0,"",IF($L588=0,0,$T588/$L588))</f>
        <v/>
      </c>
      <c r="V588" s="24" t="str">
        <f aca="false">IF(COUNTA($A588:$J588)=0,"",IF($D588=0,0,$E588/$D588))</f>
        <v/>
      </c>
      <c r="W588" s="24" t="str">
        <f aca="false">IF(COUNTA($A588:$J588)=0,"",IF($F588=0,0,$G588/$F588))</f>
        <v/>
      </c>
      <c r="X588" s="24" t="str">
        <f aca="false">IF(COUNTA($A588:$J588)=0,"",IF($F588=0,0,$H588/$F588))</f>
        <v/>
      </c>
      <c r="Y588" s="25" t="str">
        <f aca="false">IF(COUNTA($A588:$J588)=0,"",IF($C588=0,0,$L588/$C588))</f>
        <v/>
      </c>
      <c r="Z588" s="23" t="str">
        <f aca="false">IF(COUNTA($A588:$J588)=0,"",IF($G588=0,0,$C588/$G588))</f>
        <v/>
      </c>
      <c r="AA588" s="23" t="str">
        <f aca="false">IF(COUNTA($A588:$J588)=0,"",IF($G588=0,0,$T588/$G588))</f>
        <v/>
      </c>
      <c r="AB588" s="9" t="str">
        <f aca="false">IF(COUNTA($A588:$J588)=0,"",IF($B588="","Pick a product",IF($E588&gt;$D588,"Confirmed &gt; received",IF($F588&gt;$E588,"Dispatched &gt; confirmed",IF($G588+$H588&gt;$F588,"Delivered + returned &gt; dispatched","OK")))))</f>
        <v/>
      </c>
    </row>
    <row r="589" customFormat="false" ht="15" hidden="false" customHeight="false" outlineLevel="0" collapsed="false">
      <c r="A589" s="20"/>
      <c r="B589" s="14"/>
      <c r="C589" s="15"/>
      <c r="D589" s="21"/>
      <c r="E589" s="21"/>
      <c r="F589" s="21"/>
      <c r="G589" s="21"/>
      <c r="H589" s="21"/>
      <c r="I589" s="15"/>
      <c r="J589" s="15"/>
      <c r="K589" s="22" t="str">
        <f aca="false">IF(COUNTA($A589:$J589)=0,"",IF($I589&lt;&gt;"",$I589,IFERROR(INDEX(Settings!$B$14:$B$28,MATCH($B589,Settings!$A$14:$A$28,0)),0)))</f>
        <v/>
      </c>
      <c r="L589" s="23" t="str">
        <f aca="false">IF(COUNTA($A589:$J589)=0,"",$G589*($K589+IFERROR(INDEX(Settings!$C$14:$C$28,MATCH($B589,Settings!$A$14:$A$28,0)),0)))</f>
        <v/>
      </c>
      <c r="M589" s="23" t="str">
        <f aca="false">IF(COUNTA($A589:$J589)=0,"",($G589+$H589*Settings!$B$10)*IFERROR(INDEX(Settings!$D$14:$D$28,MATCH($B589,Settings!$A$14:$A$28,0)),0))</f>
        <v/>
      </c>
      <c r="N589" s="23" t="str">
        <f aca="false">IF(COUNTA($A589:$J589)=0,"",$F589*IFERROR(INDEX(Settings!$E$14:$E$28,MATCH($B589,Settings!$A$14:$A$28,0)),0))</f>
        <v/>
      </c>
      <c r="O589" s="23" t="str">
        <f aca="false">IF(COUNTA($A589:$J589)=0,"",$D589*Settings!$B$5)</f>
        <v/>
      </c>
      <c r="P589" s="23" t="str">
        <f aca="false">IF(COUNTA($A589:$J589)=0,"",$G589*Settings!$B$6+$H589*Settings!$B$7)</f>
        <v/>
      </c>
      <c r="Q589" s="23" t="str">
        <f aca="false">IF(COUNTA($A589:$J589)=0,"",$L589*Settings!$B$8)</f>
        <v/>
      </c>
      <c r="R589" s="23" t="str">
        <f aca="false">IF(COUNTA($A589:$J589)=0,"",($P589+$Q589)*Settings!$B$9)</f>
        <v/>
      </c>
      <c r="S589" s="23" t="str">
        <f aca="false">IF(COUNTA($A589:$J589)=0,"",$C589+$J589+SUM($M589:$R589))</f>
        <v/>
      </c>
      <c r="T589" s="23" t="str">
        <f aca="false">IF(COUNTA($A589:$J589)=0,"",$L589-$S589)</f>
        <v/>
      </c>
      <c r="U589" s="24" t="str">
        <f aca="false">IF(COUNTA($A589:$J589)=0,"",IF($L589=0,0,$T589/$L589))</f>
        <v/>
      </c>
      <c r="V589" s="24" t="str">
        <f aca="false">IF(COUNTA($A589:$J589)=0,"",IF($D589=0,0,$E589/$D589))</f>
        <v/>
      </c>
      <c r="W589" s="24" t="str">
        <f aca="false">IF(COUNTA($A589:$J589)=0,"",IF($F589=0,0,$G589/$F589))</f>
        <v/>
      </c>
      <c r="X589" s="24" t="str">
        <f aca="false">IF(COUNTA($A589:$J589)=0,"",IF($F589=0,0,$H589/$F589))</f>
        <v/>
      </c>
      <c r="Y589" s="25" t="str">
        <f aca="false">IF(COUNTA($A589:$J589)=0,"",IF($C589=0,0,$L589/$C589))</f>
        <v/>
      </c>
      <c r="Z589" s="23" t="str">
        <f aca="false">IF(COUNTA($A589:$J589)=0,"",IF($G589=0,0,$C589/$G589))</f>
        <v/>
      </c>
      <c r="AA589" s="23" t="str">
        <f aca="false">IF(COUNTA($A589:$J589)=0,"",IF($G589=0,0,$T589/$G589))</f>
        <v/>
      </c>
      <c r="AB589" s="9" t="str">
        <f aca="false">IF(COUNTA($A589:$J589)=0,"",IF($B589="","Pick a product",IF($E589&gt;$D589,"Confirmed &gt; received",IF($F589&gt;$E589,"Dispatched &gt; confirmed",IF($G589+$H589&gt;$F589,"Delivered + returned &gt; dispatched","OK")))))</f>
        <v/>
      </c>
    </row>
    <row r="590" customFormat="false" ht="15" hidden="false" customHeight="false" outlineLevel="0" collapsed="false">
      <c r="A590" s="20"/>
      <c r="B590" s="14"/>
      <c r="C590" s="15"/>
      <c r="D590" s="21"/>
      <c r="E590" s="21"/>
      <c r="F590" s="21"/>
      <c r="G590" s="21"/>
      <c r="H590" s="21"/>
      <c r="I590" s="15"/>
      <c r="J590" s="15"/>
      <c r="K590" s="22" t="str">
        <f aca="false">IF(COUNTA($A590:$J590)=0,"",IF($I590&lt;&gt;"",$I590,IFERROR(INDEX(Settings!$B$14:$B$28,MATCH($B590,Settings!$A$14:$A$28,0)),0)))</f>
        <v/>
      </c>
      <c r="L590" s="23" t="str">
        <f aca="false">IF(COUNTA($A590:$J590)=0,"",$G590*($K590+IFERROR(INDEX(Settings!$C$14:$C$28,MATCH($B590,Settings!$A$14:$A$28,0)),0)))</f>
        <v/>
      </c>
      <c r="M590" s="23" t="str">
        <f aca="false">IF(COUNTA($A590:$J590)=0,"",($G590+$H590*Settings!$B$10)*IFERROR(INDEX(Settings!$D$14:$D$28,MATCH($B590,Settings!$A$14:$A$28,0)),0))</f>
        <v/>
      </c>
      <c r="N590" s="23" t="str">
        <f aca="false">IF(COUNTA($A590:$J590)=0,"",$F590*IFERROR(INDEX(Settings!$E$14:$E$28,MATCH($B590,Settings!$A$14:$A$28,0)),0))</f>
        <v/>
      </c>
      <c r="O590" s="23" t="str">
        <f aca="false">IF(COUNTA($A590:$J590)=0,"",$D590*Settings!$B$5)</f>
        <v/>
      </c>
      <c r="P590" s="23" t="str">
        <f aca="false">IF(COUNTA($A590:$J590)=0,"",$G590*Settings!$B$6+$H590*Settings!$B$7)</f>
        <v/>
      </c>
      <c r="Q590" s="23" t="str">
        <f aca="false">IF(COUNTA($A590:$J590)=0,"",$L590*Settings!$B$8)</f>
        <v/>
      </c>
      <c r="R590" s="23" t="str">
        <f aca="false">IF(COUNTA($A590:$J590)=0,"",($P590+$Q590)*Settings!$B$9)</f>
        <v/>
      </c>
      <c r="S590" s="23" t="str">
        <f aca="false">IF(COUNTA($A590:$J590)=0,"",$C590+$J590+SUM($M590:$R590))</f>
        <v/>
      </c>
      <c r="T590" s="23" t="str">
        <f aca="false">IF(COUNTA($A590:$J590)=0,"",$L590-$S590)</f>
        <v/>
      </c>
      <c r="U590" s="24" t="str">
        <f aca="false">IF(COUNTA($A590:$J590)=0,"",IF($L590=0,0,$T590/$L590))</f>
        <v/>
      </c>
      <c r="V590" s="24" t="str">
        <f aca="false">IF(COUNTA($A590:$J590)=0,"",IF($D590=0,0,$E590/$D590))</f>
        <v/>
      </c>
      <c r="W590" s="24" t="str">
        <f aca="false">IF(COUNTA($A590:$J590)=0,"",IF($F590=0,0,$G590/$F590))</f>
        <v/>
      </c>
      <c r="X590" s="24" t="str">
        <f aca="false">IF(COUNTA($A590:$J590)=0,"",IF($F590=0,0,$H590/$F590))</f>
        <v/>
      </c>
      <c r="Y590" s="25" t="str">
        <f aca="false">IF(COUNTA($A590:$J590)=0,"",IF($C590=0,0,$L590/$C590))</f>
        <v/>
      </c>
      <c r="Z590" s="23" t="str">
        <f aca="false">IF(COUNTA($A590:$J590)=0,"",IF($G590=0,0,$C590/$G590))</f>
        <v/>
      </c>
      <c r="AA590" s="23" t="str">
        <f aca="false">IF(COUNTA($A590:$J590)=0,"",IF($G590=0,0,$T590/$G590))</f>
        <v/>
      </c>
      <c r="AB590" s="9" t="str">
        <f aca="false">IF(COUNTA($A590:$J590)=0,"",IF($B590="","Pick a product",IF($E590&gt;$D590,"Confirmed &gt; received",IF($F590&gt;$E590,"Dispatched &gt; confirmed",IF($G590+$H590&gt;$F590,"Delivered + returned &gt; dispatched","OK")))))</f>
        <v/>
      </c>
    </row>
    <row r="591" customFormat="false" ht="15" hidden="false" customHeight="false" outlineLevel="0" collapsed="false">
      <c r="A591" s="20"/>
      <c r="B591" s="14"/>
      <c r="C591" s="15"/>
      <c r="D591" s="21"/>
      <c r="E591" s="21"/>
      <c r="F591" s="21"/>
      <c r="G591" s="21"/>
      <c r="H591" s="21"/>
      <c r="I591" s="15"/>
      <c r="J591" s="15"/>
      <c r="K591" s="22" t="str">
        <f aca="false">IF(COUNTA($A591:$J591)=0,"",IF($I591&lt;&gt;"",$I591,IFERROR(INDEX(Settings!$B$14:$B$28,MATCH($B591,Settings!$A$14:$A$28,0)),0)))</f>
        <v/>
      </c>
      <c r="L591" s="23" t="str">
        <f aca="false">IF(COUNTA($A591:$J591)=0,"",$G591*($K591+IFERROR(INDEX(Settings!$C$14:$C$28,MATCH($B591,Settings!$A$14:$A$28,0)),0)))</f>
        <v/>
      </c>
      <c r="M591" s="23" t="str">
        <f aca="false">IF(COUNTA($A591:$J591)=0,"",($G591+$H591*Settings!$B$10)*IFERROR(INDEX(Settings!$D$14:$D$28,MATCH($B591,Settings!$A$14:$A$28,0)),0))</f>
        <v/>
      </c>
      <c r="N591" s="23" t="str">
        <f aca="false">IF(COUNTA($A591:$J591)=0,"",$F591*IFERROR(INDEX(Settings!$E$14:$E$28,MATCH($B591,Settings!$A$14:$A$28,0)),0))</f>
        <v/>
      </c>
      <c r="O591" s="23" t="str">
        <f aca="false">IF(COUNTA($A591:$J591)=0,"",$D591*Settings!$B$5)</f>
        <v/>
      </c>
      <c r="P591" s="23" t="str">
        <f aca="false">IF(COUNTA($A591:$J591)=0,"",$G591*Settings!$B$6+$H591*Settings!$B$7)</f>
        <v/>
      </c>
      <c r="Q591" s="23" t="str">
        <f aca="false">IF(COUNTA($A591:$J591)=0,"",$L591*Settings!$B$8)</f>
        <v/>
      </c>
      <c r="R591" s="23" t="str">
        <f aca="false">IF(COUNTA($A591:$J591)=0,"",($P591+$Q591)*Settings!$B$9)</f>
        <v/>
      </c>
      <c r="S591" s="23" t="str">
        <f aca="false">IF(COUNTA($A591:$J591)=0,"",$C591+$J591+SUM($M591:$R591))</f>
        <v/>
      </c>
      <c r="T591" s="23" t="str">
        <f aca="false">IF(COUNTA($A591:$J591)=0,"",$L591-$S591)</f>
        <v/>
      </c>
      <c r="U591" s="24" t="str">
        <f aca="false">IF(COUNTA($A591:$J591)=0,"",IF($L591=0,0,$T591/$L591))</f>
        <v/>
      </c>
      <c r="V591" s="24" t="str">
        <f aca="false">IF(COUNTA($A591:$J591)=0,"",IF($D591=0,0,$E591/$D591))</f>
        <v/>
      </c>
      <c r="W591" s="24" t="str">
        <f aca="false">IF(COUNTA($A591:$J591)=0,"",IF($F591=0,0,$G591/$F591))</f>
        <v/>
      </c>
      <c r="X591" s="24" t="str">
        <f aca="false">IF(COUNTA($A591:$J591)=0,"",IF($F591=0,0,$H591/$F591))</f>
        <v/>
      </c>
      <c r="Y591" s="25" t="str">
        <f aca="false">IF(COUNTA($A591:$J591)=0,"",IF($C591=0,0,$L591/$C591))</f>
        <v/>
      </c>
      <c r="Z591" s="23" t="str">
        <f aca="false">IF(COUNTA($A591:$J591)=0,"",IF($G591=0,0,$C591/$G591))</f>
        <v/>
      </c>
      <c r="AA591" s="23" t="str">
        <f aca="false">IF(COUNTA($A591:$J591)=0,"",IF($G591=0,0,$T591/$G591))</f>
        <v/>
      </c>
      <c r="AB591" s="9" t="str">
        <f aca="false">IF(COUNTA($A591:$J591)=0,"",IF($B591="","Pick a product",IF($E591&gt;$D591,"Confirmed &gt; received",IF($F591&gt;$E591,"Dispatched &gt; confirmed",IF($G591+$H591&gt;$F591,"Delivered + returned &gt; dispatched","OK")))))</f>
        <v/>
      </c>
    </row>
    <row r="592" customFormat="false" ht="15" hidden="false" customHeight="false" outlineLevel="0" collapsed="false">
      <c r="A592" s="20"/>
      <c r="B592" s="14"/>
      <c r="C592" s="15"/>
      <c r="D592" s="21"/>
      <c r="E592" s="21"/>
      <c r="F592" s="21"/>
      <c r="G592" s="21"/>
      <c r="H592" s="21"/>
      <c r="I592" s="15"/>
      <c r="J592" s="15"/>
      <c r="K592" s="22" t="str">
        <f aca="false">IF(COUNTA($A592:$J592)=0,"",IF($I592&lt;&gt;"",$I592,IFERROR(INDEX(Settings!$B$14:$B$28,MATCH($B592,Settings!$A$14:$A$28,0)),0)))</f>
        <v/>
      </c>
      <c r="L592" s="23" t="str">
        <f aca="false">IF(COUNTA($A592:$J592)=0,"",$G592*($K592+IFERROR(INDEX(Settings!$C$14:$C$28,MATCH($B592,Settings!$A$14:$A$28,0)),0)))</f>
        <v/>
      </c>
      <c r="M592" s="23" t="str">
        <f aca="false">IF(COUNTA($A592:$J592)=0,"",($G592+$H592*Settings!$B$10)*IFERROR(INDEX(Settings!$D$14:$D$28,MATCH($B592,Settings!$A$14:$A$28,0)),0))</f>
        <v/>
      </c>
      <c r="N592" s="23" t="str">
        <f aca="false">IF(COUNTA($A592:$J592)=0,"",$F592*IFERROR(INDEX(Settings!$E$14:$E$28,MATCH($B592,Settings!$A$14:$A$28,0)),0))</f>
        <v/>
      </c>
      <c r="O592" s="23" t="str">
        <f aca="false">IF(COUNTA($A592:$J592)=0,"",$D592*Settings!$B$5)</f>
        <v/>
      </c>
      <c r="P592" s="23" t="str">
        <f aca="false">IF(COUNTA($A592:$J592)=0,"",$G592*Settings!$B$6+$H592*Settings!$B$7)</f>
        <v/>
      </c>
      <c r="Q592" s="23" t="str">
        <f aca="false">IF(COUNTA($A592:$J592)=0,"",$L592*Settings!$B$8)</f>
        <v/>
      </c>
      <c r="R592" s="23" t="str">
        <f aca="false">IF(COUNTA($A592:$J592)=0,"",($P592+$Q592)*Settings!$B$9)</f>
        <v/>
      </c>
      <c r="S592" s="23" t="str">
        <f aca="false">IF(COUNTA($A592:$J592)=0,"",$C592+$J592+SUM($M592:$R592))</f>
        <v/>
      </c>
      <c r="T592" s="23" t="str">
        <f aca="false">IF(COUNTA($A592:$J592)=0,"",$L592-$S592)</f>
        <v/>
      </c>
      <c r="U592" s="24" t="str">
        <f aca="false">IF(COUNTA($A592:$J592)=0,"",IF($L592=0,0,$T592/$L592))</f>
        <v/>
      </c>
      <c r="V592" s="24" t="str">
        <f aca="false">IF(COUNTA($A592:$J592)=0,"",IF($D592=0,0,$E592/$D592))</f>
        <v/>
      </c>
      <c r="W592" s="24" t="str">
        <f aca="false">IF(COUNTA($A592:$J592)=0,"",IF($F592=0,0,$G592/$F592))</f>
        <v/>
      </c>
      <c r="X592" s="24" t="str">
        <f aca="false">IF(COUNTA($A592:$J592)=0,"",IF($F592=0,0,$H592/$F592))</f>
        <v/>
      </c>
      <c r="Y592" s="25" t="str">
        <f aca="false">IF(COUNTA($A592:$J592)=0,"",IF($C592=0,0,$L592/$C592))</f>
        <v/>
      </c>
      <c r="Z592" s="23" t="str">
        <f aca="false">IF(COUNTA($A592:$J592)=0,"",IF($G592=0,0,$C592/$G592))</f>
        <v/>
      </c>
      <c r="AA592" s="23" t="str">
        <f aca="false">IF(COUNTA($A592:$J592)=0,"",IF($G592=0,0,$T592/$G592))</f>
        <v/>
      </c>
      <c r="AB592" s="9" t="str">
        <f aca="false">IF(COUNTA($A592:$J592)=0,"",IF($B592="","Pick a product",IF($E592&gt;$D592,"Confirmed &gt; received",IF($F592&gt;$E592,"Dispatched &gt; confirmed",IF($G592+$H592&gt;$F592,"Delivered + returned &gt; dispatched","OK")))))</f>
        <v/>
      </c>
    </row>
    <row r="593" customFormat="false" ht="15" hidden="false" customHeight="false" outlineLevel="0" collapsed="false">
      <c r="A593" s="20"/>
      <c r="B593" s="14"/>
      <c r="C593" s="15"/>
      <c r="D593" s="21"/>
      <c r="E593" s="21"/>
      <c r="F593" s="21"/>
      <c r="G593" s="21"/>
      <c r="H593" s="21"/>
      <c r="I593" s="15"/>
      <c r="J593" s="15"/>
      <c r="K593" s="22" t="str">
        <f aca="false">IF(COUNTA($A593:$J593)=0,"",IF($I593&lt;&gt;"",$I593,IFERROR(INDEX(Settings!$B$14:$B$28,MATCH($B593,Settings!$A$14:$A$28,0)),0)))</f>
        <v/>
      </c>
      <c r="L593" s="23" t="str">
        <f aca="false">IF(COUNTA($A593:$J593)=0,"",$G593*($K593+IFERROR(INDEX(Settings!$C$14:$C$28,MATCH($B593,Settings!$A$14:$A$28,0)),0)))</f>
        <v/>
      </c>
      <c r="M593" s="23" t="str">
        <f aca="false">IF(COUNTA($A593:$J593)=0,"",($G593+$H593*Settings!$B$10)*IFERROR(INDEX(Settings!$D$14:$D$28,MATCH($B593,Settings!$A$14:$A$28,0)),0))</f>
        <v/>
      </c>
      <c r="N593" s="23" t="str">
        <f aca="false">IF(COUNTA($A593:$J593)=0,"",$F593*IFERROR(INDEX(Settings!$E$14:$E$28,MATCH($B593,Settings!$A$14:$A$28,0)),0))</f>
        <v/>
      </c>
      <c r="O593" s="23" t="str">
        <f aca="false">IF(COUNTA($A593:$J593)=0,"",$D593*Settings!$B$5)</f>
        <v/>
      </c>
      <c r="P593" s="23" t="str">
        <f aca="false">IF(COUNTA($A593:$J593)=0,"",$G593*Settings!$B$6+$H593*Settings!$B$7)</f>
        <v/>
      </c>
      <c r="Q593" s="23" t="str">
        <f aca="false">IF(COUNTA($A593:$J593)=0,"",$L593*Settings!$B$8)</f>
        <v/>
      </c>
      <c r="R593" s="23" t="str">
        <f aca="false">IF(COUNTA($A593:$J593)=0,"",($P593+$Q593)*Settings!$B$9)</f>
        <v/>
      </c>
      <c r="S593" s="23" t="str">
        <f aca="false">IF(COUNTA($A593:$J593)=0,"",$C593+$J593+SUM($M593:$R593))</f>
        <v/>
      </c>
      <c r="T593" s="23" t="str">
        <f aca="false">IF(COUNTA($A593:$J593)=0,"",$L593-$S593)</f>
        <v/>
      </c>
      <c r="U593" s="24" t="str">
        <f aca="false">IF(COUNTA($A593:$J593)=0,"",IF($L593=0,0,$T593/$L593))</f>
        <v/>
      </c>
      <c r="V593" s="24" t="str">
        <f aca="false">IF(COUNTA($A593:$J593)=0,"",IF($D593=0,0,$E593/$D593))</f>
        <v/>
      </c>
      <c r="W593" s="24" t="str">
        <f aca="false">IF(COUNTA($A593:$J593)=0,"",IF($F593=0,0,$G593/$F593))</f>
        <v/>
      </c>
      <c r="X593" s="24" t="str">
        <f aca="false">IF(COUNTA($A593:$J593)=0,"",IF($F593=0,0,$H593/$F593))</f>
        <v/>
      </c>
      <c r="Y593" s="25" t="str">
        <f aca="false">IF(COUNTA($A593:$J593)=0,"",IF($C593=0,0,$L593/$C593))</f>
        <v/>
      </c>
      <c r="Z593" s="23" t="str">
        <f aca="false">IF(COUNTA($A593:$J593)=0,"",IF($G593=0,0,$C593/$G593))</f>
        <v/>
      </c>
      <c r="AA593" s="23" t="str">
        <f aca="false">IF(COUNTA($A593:$J593)=0,"",IF($G593=0,0,$T593/$G593))</f>
        <v/>
      </c>
      <c r="AB593" s="9" t="str">
        <f aca="false">IF(COUNTA($A593:$J593)=0,"",IF($B593="","Pick a product",IF($E593&gt;$D593,"Confirmed &gt; received",IF($F593&gt;$E593,"Dispatched &gt; confirmed",IF($G593+$H593&gt;$F593,"Delivered + returned &gt; dispatched","OK")))))</f>
        <v/>
      </c>
    </row>
    <row r="594" customFormat="false" ht="15" hidden="false" customHeight="false" outlineLevel="0" collapsed="false">
      <c r="A594" s="20"/>
      <c r="B594" s="14"/>
      <c r="C594" s="15"/>
      <c r="D594" s="21"/>
      <c r="E594" s="21"/>
      <c r="F594" s="21"/>
      <c r="G594" s="21"/>
      <c r="H594" s="21"/>
      <c r="I594" s="15"/>
      <c r="J594" s="15"/>
      <c r="K594" s="22" t="str">
        <f aca="false">IF(COUNTA($A594:$J594)=0,"",IF($I594&lt;&gt;"",$I594,IFERROR(INDEX(Settings!$B$14:$B$28,MATCH($B594,Settings!$A$14:$A$28,0)),0)))</f>
        <v/>
      </c>
      <c r="L594" s="23" t="str">
        <f aca="false">IF(COUNTA($A594:$J594)=0,"",$G594*($K594+IFERROR(INDEX(Settings!$C$14:$C$28,MATCH($B594,Settings!$A$14:$A$28,0)),0)))</f>
        <v/>
      </c>
      <c r="M594" s="23" t="str">
        <f aca="false">IF(COUNTA($A594:$J594)=0,"",($G594+$H594*Settings!$B$10)*IFERROR(INDEX(Settings!$D$14:$D$28,MATCH($B594,Settings!$A$14:$A$28,0)),0))</f>
        <v/>
      </c>
      <c r="N594" s="23" t="str">
        <f aca="false">IF(COUNTA($A594:$J594)=0,"",$F594*IFERROR(INDEX(Settings!$E$14:$E$28,MATCH($B594,Settings!$A$14:$A$28,0)),0))</f>
        <v/>
      </c>
      <c r="O594" s="23" t="str">
        <f aca="false">IF(COUNTA($A594:$J594)=0,"",$D594*Settings!$B$5)</f>
        <v/>
      </c>
      <c r="P594" s="23" t="str">
        <f aca="false">IF(COUNTA($A594:$J594)=0,"",$G594*Settings!$B$6+$H594*Settings!$B$7)</f>
        <v/>
      </c>
      <c r="Q594" s="23" t="str">
        <f aca="false">IF(COUNTA($A594:$J594)=0,"",$L594*Settings!$B$8)</f>
        <v/>
      </c>
      <c r="R594" s="23" t="str">
        <f aca="false">IF(COUNTA($A594:$J594)=0,"",($P594+$Q594)*Settings!$B$9)</f>
        <v/>
      </c>
      <c r="S594" s="23" t="str">
        <f aca="false">IF(COUNTA($A594:$J594)=0,"",$C594+$J594+SUM($M594:$R594))</f>
        <v/>
      </c>
      <c r="T594" s="23" t="str">
        <f aca="false">IF(COUNTA($A594:$J594)=0,"",$L594-$S594)</f>
        <v/>
      </c>
      <c r="U594" s="24" t="str">
        <f aca="false">IF(COUNTA($A594:$J594)=0,"",IF($L594=0,0,$T594/$L594))</f>
        <v/>
      </c>
      <c r="V594" s="24" t="str">
        <f aca="false">IF(COUNTA($A594:$J594)=0,"",IF($D594=0,0,$E594/$D594))</f>
        <v/>
      </c>
      <c r="W594" s="24" t="str">
        <f aca="false">IF(COUNTA($A594:$J594)=0,"",IF($F594=0,0,$G594/$F594))</f>
        <v/>
      </c>
      <c r="X594" s="24" t="str">
        <f aca="false">IF(COUNTA($A594:$J594)=0,"",IF($F594=0,0,$H594/$F594))</f>
        <v/>
      </c>
      <c r="Y594" s="25" t="str">
        <f aca="false">IF(COUNTA($A594:$J594)=0,"",IF($C594=0,0,$L594/$C594))</f>
        <v/>
      </c>
      <c r="Z594" s="23" t="str">
        <f aca="false">IF(COUNTA($A594:$J594)=0,"",IF($G594=0,0,$C594/$G594))</f>
        <v/>
      </c>
      <c r="AA594" s="23" t="str">
        <f aca="false">IF(COUNTA($A594:$J594)=0,"",IF($G594=0,0,$T594/$G594))</f>
        <v/>
      </c>
      <c r="AB594" s="9" t="str">
        <f aca="false">IF(COUNTA($A594:$J594)=0,"",IF($B594="","Pick a product",IF($E594&gt;$D594,"Confirmed &gt; received",IF($F594&gt;$E594,"Dispatched &gt; confirmed",IF($G594+$H594&gt;$F594,"Delivered + returned &gt; dispatched","OK")))))</f>
        <v/>
      </c>
    </row>
    <row r="595" customFormat="false" ht="15" hidden="false" customHeight="false" outlineLevel="0" collapsed="false">
      <c r="A595" s="20"/>
      <c r="B595" s="14"/>
      <c r="C595" s="15"/>
      <c r="D595" s="21"/>
      <c r="E595" s="21"/>
      <c r="F595" s="21"/>
      <c r="G595" s="21"/>
      <c r="H595" s="21"/>
      <c r="I595" s="15"/>
      <c r="J595" s="15"/>
      <c r="K595" s="22" t="str">
        <f aca="false">IF(COUNTA($A595:$J595)=0,"",IF($I595&lt;&gt;"",$I595,IFERROR(INDEX(Settings!$B$14:$B$28,MATCH($B595,Settings!$A$14:$A$28,0)),0)))</f>
        <v/>
      </c>
      <c r="L595" s="23" t="str">
        <f aca="false">IF(COUNTA($A595:$J595)=0,"",$G595*($K595+IFERROR(INDEX(Settings!$C$14:$C$28,MATCH($B595,Settings!$A$14:$A$28,0)),0)))</f>
        <v/>
      </c>
      <c r="M595" s="23" t="str">
        <f aca="false">IF(COUNTA($A595:$J595)=0,"",($G595+$H595*Settings!$B$10)*IFERROR(INDEX(Settings!$D$14:$D$28,MATCH($B595,Settings!$A$14:$A$28,0)),0))</f>
        <v/>
      </c>
      <c r="N595" s="23" t="str">
        <f aca="false">IF(COUNTA($A595:$J595)=0,"",$F595*IFERROR(INDEX(Settings!$E$14:$E$28,MATCH($B595,Settings!$A$14:$A$28,0)),0))</f>
        <v/>
      </c>
      <c r="O595" s="23" t="str">
        <f aca="false">IF(COUNTA($A595:$J595)=0,"",$D595*Settings!$B$5)</f>
        <v/>
      </c>
      <c r="P595" s="23" t="str">
        <f aca="false">IF(COUNTA($A595:$J595)=0,"",$G595*Settings!$B$6+$H595*Settings!$B$7)</f>
        <v/>
      </c>
      <c r="Q595" s="23" t="str">
        <f aca="false">IF(COUNTA($A595:$J595)=0,"",$L595*Settings!$B$8)</f>
        <v/>
      </c>
      <c r="R595" s="23" t="str">
        <f aca="false">IF(COUNTA($A595:$J595)=0,"",($P595+$Q595)*Settings!$B$9)</f>
        <v/>
      </c>
      <c r="S595" s="23" t="str">
        <f aca="false">IF(COUNTA($A595:$J595)=0,"",$C595+$J595+SUM($M595:$R595))</f>
        <v/>
      </c>
      <c r="T595" s="23" t="str">
        <f aca="false">IF(COUNTA($A595:$J595)=0,"",$L595-$S595)</f>
        <v/>
      </c>
      <c r="U595" s="24" t="str">
        <f aca="false">IF(COUNTA($A595:$J595)=0,"",IF($L595=0,0,$T595/$L595))</f>
        <v/>
      </c>
      <c r="V595" s="24" t="str">
        <f aca="false">IF(COUNTA($A595:$J595)=0,"",IF($D595=0,0,$E595/$D595))</f>
        <v/>
      </c>
      <c r="W595" s="24" t="str">
        <f aca="false">IF(COUNTA($A595:$J595)=0,"",IF($F595=0,0,$G595/$F595))</f>
        <v/>
      </c>
      <c r="X595" s="24" t="str">
        <f aca="false">IF(COUNTA($A595:$J595)=0,"",IF($F595=0,0,$H595/$F595))</f>
        <v/>
      </c>
      <c r="Y595" s="25" t="str">
        <f aca="false">IF(COUNTA($A595:$J595)=0,"",IF($C595=0,0,$L595/$C595))</f>
        <v/>
      </c>
      <c r="Z595" s="23" t="str">
        <f aca="false">IF(COUNTA($A595:$J595)=0,"",IF($G595=0,0,$C595/$G595))</f>
        <v/>
      </c>
      <c r="AA595" s="23" t="str">
        <f aca="false">IF(COUNTA($A595:$J595)=0,"",IF($G595=0,0,$T595/$G595))</f>
        <v/>
      </c>
      <c r="AB595" s="9" t="str">
        <f aca="false">IF(COUNTA($A595:$J595)=0,"",IF($B595="","Pick a product",IF($E595&gt;$D595,"Confirmed &gt; received",IF($F595&gt;$E595,"Dispatched &gt; confirmed",IF($G595+$H595&gt;$F595,"Delivered + returned &gt; dispatched","OK")))))</f>
        <v/>
      </c>
    </row>
    <row r="596" customFormat="false" ht="15" hidden="false" customHeight="false" outlineLevel="0" collapsed="false">
      <c r="A596" s="20"/>
      <c r="B596" s="14"/>
      <c r="C596" s="15"/>
      <c r="D596" s="21"/>
      <c r="E596" s="21"/>
      <c r="F596" s="21"/>
      <c r="G596" s="21"/>
      <c r="H596" s="21"/>
      <c r="I596" s="15"/>
      <c r="J596" s="15"/>
      <c r="K596" s="22" t="str">
        <f aca="false">IF(COUNTA($A596:$J596)=0,"",IF($I596&lt;&gt;"",$I596,IFERROR(INDEX(Settings!$B$14:$B$28,MATCH($B596,Settings!$A$14:$A$28,0)),0)))</f>
        <v/>
      </c>
      <c r="L596" s="23" t="str">
        <f aca="false">IF(COUNTA($A596:$J596)=0,"",$G596*($K596+IFERROR(INDEX(Settings!$C$14:$C$28,MATCH($B596,Settings!$A$14:$A$28,0)),0)))</f>
        <v/>
      </c>
      <c r="M596" s="23" t="str">
        <f aca="false">IF(COUNTA($A596:$J596)=0,"",($G596+$H596*Settings!$B$10)*IFERROR(INDEX(Settings!$D$14:$D$28,MATCH($B596,Settings!$A$14:$A$28,0)),0))</f>
        <v/>
      </c>
      <c r="N596" s="23" t="str">
        <f aca="false">IF(COUNTA($A596:$J596)=0,"",$F596*IFERROR(INDEX(Settings!$E$14:$E$28,MATCH($B596,Settings!$A$14:$A$28,0)),0))</f>
        <v/>
      </c>
      <c r="O596" s="23" t="str">
        <f aca="false">IF(COUNTA($A596:$J596)=0,"",$D596*Settings!$B$5)</f>
        <v/>
      </c>
      <c r="P596" s="23" t="str">
        <f aca="false">IF(COUNTA($A596:$J596)=0,"",$G596*Settings!$B$6+$H596*Settings!$B$7)</f>
        <v/>
      </c>
      <c r="Q596" s="23" t="str">
        <f aca="false">IF(COUNTA($A596:$J596)=0,"",$L596*Settings!$B$8)</f>
        <v/>
      </c>
      <c r="R596" s="23" t="str">
        <f aca="false">IF(COUNTA($A596:$J596)=0,"",($P596+$Q596)*Settings!$B$9)</f>
        <v/>
      </c>
      <c r="S596" s="23" t="str">
        <f aca="false">IF(COUNTA($A596:$J596)=0,"",$C596+$J596+SUM($M596:$R596))</f>
        <v/>
      </c>
      <c r="T596" s="23" t="str">
        <f aca="false">IF(COUNTA($A596:$J596)=0,"",$L596-$S596)</f>
        <v/>
      </c>
      <c r="U596" s="24" t="str">
        <f aca="false">IF(COUNTA($A596:$J596)=0,"",IF($L596=0,0,$T596/$L596))</f>
        <v/>
      </c>
      <c r="V596" s="24" t="str">
        <f aca="false">IF(COUNTA($A596:$J596)=0,"",IF($D596=0,0,$E596/$D596))</f>
        <v/>
      </c>
      <c r="W596" s="24" t="str">
        <f aca="false">IF(COUNTA($A596:$J596)=0,"",IF($F596=0,0,$G596/$F596))</f>
        <v/>
      </c>
      <c r="X596" s="24" t="str">
        <f aca="false">IF(COUNTA($A596:$J596)=0,"",IF($F596=0,0,$H596/$F596))</f>
        <v/>
      </c>
      <c r="Y596" s="25" t="str">
        <f aca="false">IF(COUNTA($A596:$J596)=0,"",IF($C596=0,0,$L596/$C596))</f>
        <v/>
      </c>
      <c r="Z596" s="23" t="str">
        <f aca="false">IF(COUNTA($A596:$J596)=0,"",IF($G596=0,0,$C596/$G596))</f>
        <v/>
      </c>
      <c r="AA596" s="23" t="str">
        <f aca="false">IF(COUNTA($A596:$J596)=0,"",IF($G596=0,0,$T596/$G596))</f>
        <v/>
      </c>
      <c r="AB596" s="9" t="str">
        <f aca="false">IF(COUNTA($A596:$J596)=0,"",IF($B596="","Pick a product",IF($E596&gt;$D596,"Confirmed &gt; received",IF($F596&gt;$E596,"Dispatched &gt; confirmed",IF($G596+$H596&gt;$F596,"Delivered + returned &gt; dispatched","OK")))))</f>
        <v/>
      </c>
    </row>
    <row r="597" customFormat="false" ht="15" hidden="false" customHeight="false" outlineLevel="0" collapsed="false">
      <c r="A597" s="20"/>
      <c r="B597" s="14"/>
      <c r="C597" s="15"/>
      <c r="D597" s="21"/>
      <c r="E597" s="21"/>
      <c r="F597" s="21"/>
      <c r="G597" s="21"/>
      <c r="H597" s="21"/>
      <c r="I597" s="15"/>
      <c r="J597" s="15"/>
      <c r="K597" s="22" t="str">
        <f aca="false">IF(COUNTA($A597:$J597)=0,"",IF($I597&lt;&gt;"",$I597,IFERROR(INDEX(Settings!$B$14:$B$28,MATCH($B597,Settings!$A$14:$A$28,0)),0)))</f>
        <v/>
      </c>
      <c r="L597" s="23" t="str">
        <f aca="false">IF(COUNTA($A597:$J597)=0,"",$G597*($K597+IFERROR(INDEX(Settings!$C$14:$C$28,MATCH($B597,Settings!$A$14:$A$28,0)),0)))</f>
        <v/>
      </c>
      <c r="M597" s="23" t="str">
        <f aca="false">IF(COUNTA($A597:$J597)=0,"",($G597+$H597*Settings!$B$10)*IFERROR(INDEX(Settings!$D$14:$D$28,MATCH($B597,Settings!$A$14:$A$28,0)),0))</f>
        <v/>
      </c>
      <c r="N597" s="23" t="str">
        <f aca="false">IF(COUNTA($A597:$J597)=0,"",$F597*IFERROR(INDEX(Settings!$E$14:$E$28,MATCH($B597,Settings!$A$14:$A$28,0)),0))</f>
        <v/>
      </c>
      <c r="O597" s="23" t="str">
        <f aca="false">IF(COUNTA($A597:$J597)=0,"",$D597*Settings!$B$5)</f>
        <v/>
      </c>
      <c r="P597" s="23" t="str">
        <f aca="false">IF(COUNTA($A597:$J597)=0,"",$G597*Settings!$B$6+$H597*Settings!$B$7)</f>
        <v/>
      </c>
      <c r="Q597" s="23" t="str">
        <f aca="false">IF(COUNTA($A597:$J597)=0,"",$L597*Settings!$B$8)</f>
        <v/>
      </c>
      <c r="R597" s="23" t="str">
        <f aca="false">IF(COUNTA($A597:$J597)=0,"",($P597+$Q597)*Settings!$B$9)</f>
        <v/>
      </c>
      <c r="S597" s="23" t="str">
        <f aca="false">IF(COUNTA($A597:$J597)=0,"",$C597+$J597+SUM($M597:$R597))</f>
        <v/>
      </c>
      <c r="T597" s="23" t="str">
        <f aca="false">IF(COUNTA($A597:$J597)=0,"",$L597-$S597)</f>
        <v/>
      </c>
      <c r="U597" s="24" t="str">
        <f aca="false">IF(COUNTA($A597:$J597)=0,"",IF($L597=0,0,$T597/$L597))</f>
        <v/>
      </c>
      <c r="V597" s="24" t="str">
        <f aca="false">IF(COUNTA($A597:$J597)=0,"",IF($D597=0,0,$E597/$D597))</f>
        <v/>
      </c>
      <c r="W597" s="24" t="str">
        <f aca="false">IF(COUNTA($A597:$J597)=0,"",IF($F597=0,0,$G597/$F597))</f>
        <v/>
      </c>
      <c r="X597" s="24" t="str">
        <f aca="false">IF(COUNTA($A597:$J597)=0,"",IF($F597=0,0,$H597/$F597))</f>
        <v/>
      </c>
      <c r="Y597" s="25" t="str">
        <f aca="false">IF(COUNTA($A597:$J597)=0,"",IF($C597=0,0,$L597/$C597))</f>
        <v/>
      </c>
      <c r="Z597" s="23" t="str">
        <f aca="false">IF(COUNTA($A597:$J597)=0,"",IF($G597=0,0,$C597/$G597))</f>
        <v/>
      </c>
      <c r="AA597" s="23" t="str">
        <f aca="false">IF(COUNTA($A597:$J597)=0,"",IF($G597=0,0,$T597/$G597))</f>
        <v/>
      </c>
      <c r="AB597" s="9" t="str">
        <f aca="false">IF(COUNTA($A597:$J597)=0,"",IF($B597="","Pick a product",IF($E597&gt;$D597,"Confirmed &gt; received",IF($F597&gt;$E597,"Dispatched &gt; confirmed",IF($G597+$H597&gt;$F597,"Delivered + returned &gt; dispatched","OK")))))</f>
        <v/>
      </c>
    </row>
    <row r="598" customFormat="false" ht="15" hidden="false" customHeight="false" outlineLevel="0" collapsed="false">
      <c r="A598" s="20"/>
      <c r="B598" s="14"/>
      <c r="C598" s="15"/>
      <c r="D598" s="21"/>
      <c r="E598" s="21"/>
      <c r="F598" s="21"/>
      <c r="G598" s="21"/>
      <c r="H598" s="21"/>
      <c r="I598" s="15"/>
      <c r="J598" s="15"/>
      <c r="K598" s="22" t="str">
        <f aca="false">IF(COUNTA($A598:$J598)=0,"",IF($I598&lt;&gt;"",$I598,IFERROR(INDEX(Settings!$B$14:$B$28,MATCH($B598,Settings!$A$14:$A$28,0)),0)))</f>
        <v/>
      </c>
      <c r="L598" s="23" t="str">
        <f aca="false">IF(COUNTA($A598:$J598)=0,"",$G598*($K598+IFERROR(INDEX(Settings!$C$14:$C$28,MATCH($B598,Settings!$A$14:$A$28,0)),0)))</f>
        <v/>
      </c>
      <c r="M598" s="23" t="str">
        <f aca="false">IF(COUNTA($A598:$J598)=0,"",($G598+$H598*Settings!$B$10)*IFERROR(INDEX(Settings!$D$14:$D$28,MATCH($B598,Settings!$A$14:$A$28,0)),0))</f>
        <v/>
      </c>
      <c r="N598" s="23" t="str">
        <f aca="false">IF(COUNTA($A598:$J598)=0,"",$F598*IFERROR(INDEX(Settings!$E$14:$E$28,MATCH($B598,Settings!$A$14:$A$28,0)),0))</f>
        <v/>
      </c>
      <c r="O598" s="23" t="str">
        <f aca="false">IF(COUNTA($A598:$J598)=0,"",$D598*Settings!$B$5)</f>
        <v/>
      </c>
      <c r="P598" s="23" t="str">
        <f aca="false">IF(COUNTA($A598:$J598)=0,"",$G598*Settings!$B$6+$H598*Settings!$B$7)</f>
        <v/>
      </c>
      <c r="Q598" s="23" t="str">
        <f aca="false">IF(COUNTA($A598:$J598)=0,"",$L598*Settings!$B$8)</f>
        <v/>
      </c>
      <c r="R598" s="23" t="str">
        <f aca="false">IF(COUNTA($A598:$J598)=0,"",($P598+$Q598)*Settings!$B$9)</f>
        <v/>
      </c>
      <c r="S598" s="23" t="str">
        <f aca="false">IF(COUNTA($A598:$J598)=0,"",$C598+$J598+SUM($M598:$R598))</f>
        <v/>
      </c>
      <c r="T598" s="23" t="str">
        <f aca="false">IF(COUNTA($A598:$J598)=0,"",$L598-$S598)</f>
        <v/>
      </c>
      <c r="U598" s="24" t="str">
        <f aca="false">IF(COUNTA($A598:$J598)=0,"",IF($L598=0,0,$T598/$L598))</f>
        <v/>
      </c>
      <c r="V598" s="24" t="str">
        <f aca="false">IF(COUNTA($A598:$J598)=0,"",IF($D598=0,0,$E598/$D598))</f>
        <v/>
      </c>
      <c r="W598" s="24" t="str">
        <f aca="false">IF(COUNTA($A598:$J598)=0,"",IF($F598=0,0,$G598/$F598))</f>
        <v/>
      </c>
      <c r="X598" s="24" t="str">
        <f aca="false">IF(COUNTA($A598:$J598)=0,"",IF($F598=0,0,$H598/$F598))</f>
        <v/>
      </c>
      <c r="Y598" s="25" t="str">
        <f aca="false">IF(COUNTA($A598:$J598)=0,"",IF($C598=0,0,$L598/$C598))</f>
        <v/>
      </c>
      <c r="Z598" s="23" t="str">
        <f aca="false">IF(COUNTA($A598:$J598)=0,"",IF($G598=0,0,$C598/$G598))</f>
        <v/>
      </c>
      <c r="AA598" s="23" t="str">
        <f aca="false">IF(COUNTA($A598:$J598)=0,"",IF($G598=0,0,$T598/$G598))</f>
        <v/>
      </c>
      <c r="AB598" s="9" t="str">
        <f aca="false">IF(COUNTA($A598:$J598)=0,"",IF($B598="","Pick a product",IF($E598&gt;$D598,"Confirmed &gt; received",IF($F598&gt;$E598,"Dispatched &gt; confirmed",IF($G598+$H598&gt;$F598,"Delivered + returned &gt; dispatched","OK")))))</f>
        <v/>
      </c>
    </row>
    <row r="599" customFormat="false" ht="15" hidden="false" customHeight="false" outlineLevel="0" collapsed="false">
      <c r="A599" s="20"/>
      <c r="B599" s="14"/>
      <c r="C599" s="15"/>
      <c r="D599" s="21"/>
      <c r="E599" s="21"/>
      <c r="F599" s="21"/>
      <c r="G599" s="21"/>
      <c r="H599" s="21"/>
      <c r="I599" s="15"/>
      <c r="J599" s="15"/>
      <c r="K599" s="22" t="str">
        <f aca="false">IF(COUNTA($A599:$J599)=0,"",IF($I599&lt;&gt;"",$I599,IFERROR(INDEX(Settings!$B$14:$B$28,MATCH($B599,Settings!$A$14:$A$28,0)),0)))</f>
        <v/>
      </c>
      <c r="L599" s="23" t="str">
        <f aca="false">IF(COUNTA($A599:$J599)=0,"",$G599*($K599+IFERROR(INDEX(Settings!$C$14:$C$28,MATCH($B599,Settings!$A$14:$A$28,0)),0)))</f>
        <v/>
      </c>
      <c r="M599" s="23" t="str">
        <f aca="false">IF(COUNTA($A599:$J599)=0,"",($G599+$H599*Settings!$B$10)*IFERROR(INDEX(Settings!$D$14:$D$28,MATCH($B599,Settings!$A$14:$A$28,0)),0))</f>
        <v/>
      </c>
      <c r="N599" s="23" t="str">
        <f aca="false">IF(COUNTA($A599:$J599)=0,"",$F599*IFERROR(INDEX(Settings!$E$14:$E$28,MATCH($B599,Settings!$A$14:$A$28,0)),0))</f>
        <v/>
      </c>
      <c r="O599" s="23" t="str">
        <f aca="false">IF(COUNTA($A599:$J599)=0,"",$D599*Settings!$B$5)</f>
        <v/>
      </c>
      <c r="P599" s="23" t="str">
        <f aca="false">IF(COUNTA($A599:$J599)=0,"",$G599*Settings!$B$6+$H599*Settings!$B$7)</f>
        <v/>
      </c>
      <c r="Q599" s="23" t="str">
        <f aca="false">IF(COUNTA($A599:$J599)=0,"",$L599*Settings!$B$8)</f>
        <v/>
      </c>
      <c r="R599" s="23" t="str">
        <f aca="false">IF(COUNTA($A599:$J599)=0,"",($P599+$Q599)*Settings!$B$9)</f>
        <v/>
      </c>
      <c r="S599" s="23" t="str">
        <f aca="false">IF(COUNTA($A599:$J599)=0,"",$C599+$J599+SUM($M599:$R599))</f>
        <v/>
      </c>
      <c r="T599" s="23" t="str">
        <f aca="false">IF(COUNTA($A599:$J599)=0,"",$L599-$S599)</f>
        <v/>
      </c>
      <c r="U599" s="24" t="str">
        <f aca="false">IF(COUNTA($A599:$J599)=0,"",IF($L599=0,0,$T599/$L599))</f>
        <v/>
      </c>
      <c r="V599" s="24" t="str">
        <f aca="false">IF(COUNTA($A599:$J599)=0,"",IF($D599=0,0,$E599/$D599))</f>
        <v/>
      </c>
      <c r="W599" s="24" t="str">
        <f aca="false">IF(COUNTA($A599:$J599)=0,"",IF($F599=0,0,$G599/$F599))</f>
        <v/>
      </c>
      <c r="X599" s="24" t="str">
        <f aca="false">IF(COUNTA($A599:$J599)=0,"",IF($F599=0,0,$H599/$F599))</f>
        <v/>
      </c>
      <c r="Y599" s="25" t="str">
        <f aca="false">IF(COUNTA($A599:$J599)=0,"",IF($C599=0,0,$L599/$C599))</f>
        <v/>
      </c>
      <c r="Z599" s="23" t="str">
        <f aca="false">IF(COUNTA($A599:$J599)=0,"",IF($G599=0,0,$C599/$G599))</f>
        <v/>
      </c>
      <c r="AA599" s="23" t="str">
        <f aca="false">IF(COUNTA($A599:$J599)=0,"",IF($G599=0,0,$T599/$G599))</f>
        <v/>
      </c>
      <c r="AB599" s="9" t="str">
        <f aca="false">IF(COUNTA($A599:$J599)=0,"",IF($B599="","Pick a product",IF($E599&gt;$D599,"Confirmed &gt; received",IF($F599&gt;$E599,"Dispatched &gt; confirmed",IF($G599+$H599&gt;$F599,"Delivered + returned &gt; dispatched","OK")))))</f>
        <v/>
      </c>
    </row>
    <row r="600" customFormat="false" ht="15" hidden="false" customHeight="false" outlineLevel="0" collapsed="false">
      <c r="A600" s="20"/>
      <c r="B600" s="14"/>
      <c r="C600" s="15"/>
      <c r="D600" s="21"/>
      <c r="E600" s="21"/>
      <c r="F600" s="21"/>
      <c r="G600" s="21"/>
      <c r="H600" s="21"/>
      <c r="I600" s="15"/>
      <c r="J600" s="15"/>
      <c r="K600" s="22" t="str">
        <f aca="false">IF(COUNTA($A600:$J600)=0,"",IF($I600&lt;&gt;"",$I600,IFERROR(INDEX(Settings!$B$14:$B$28,MATCH($B600,Settings!$A$14:$A$28,0)),0)))</f>
        <v/>
      </c>
      <c r="L600" s="23" t="str">
        <f aca="false">IF(COUNTA($A600:$J600)=0,"",$G600*($K600+IFERROR(INDEX(Settings!$C$14:$C$28,MATCH($B600,Settings!$A$14:$A$28,0)),0)))</f>
        <v/>
      </c>
      <c r="M600" s="23" t="str">
        <f aca="false">IF(COUNTA($A600:$J600)=0,"",($G600+$H600*Settings!$B$10)*IFERROR(INDEX(Settings!$D$14:$D$28,MATCH($B600,Settings!$A$14:$A$28,0)),0))</f>
        <v/>
      </c>
      <c r="N600" s="23" t="str">
        <f aca="false">IF(COUNTA($A600:$J600)=0,"",$F600*IFERROR(INDEX(Settings!$E$14:$E$28,MATCH($B600,Settings!$A$14:$A$28,0)),0))</f>
        <v/>
      </c>
      <c r="O600" s="23" t="str">
        <f aca="false">IF(COUNTA($A600:$J600)=0,"",$D600*Settings!$B$5)</f>
        <v/>
      </c>
      <c r="P600" s="23" t="str">
        <f aca="false">IF(COUNTA($A600:$J600)=0,"",$G600*Settings!$B$6+$H600*Settings!$B$7)</f>
        <v/>
      </c>
      <c r="Q600" s="23" t="str">
        <f aca="false">IF(COUNTA($A600:$J600)=0,"",$L600*Settings!$B$8)</f>
        <v/>
      </c>
      <c r="R600" s="23" t="str">
        <f aca="false">IF(COUNTA($A600:$J600)=0,"",($P600+$Q600)*Settings!$B$9)</f>
        <v/>
      </c>
      <c r="S600" s="23" t="str">
        <f aca="false">IF(COUNTA($A600:$J600)=0,"",$C600+$J600+SUM($M600:$R600))</f>
        <v/>
      </c>
      <c r="T600" s="23" t="str">
        <f aca="false">IF(COUNTA($A600:$J600)=0,"",$L600-$S600)</f>
        <v/>
      </c>
      <c r="U600" s="24" t="str">
        <f aca="false">IF(COUNTA($A600:$J600)=0,"",IF($L600=0,0,$T600/$L600))</f>
        <v/>
      </c>
      <c r="V600" s="24" t="str">
        <f aca="false">IF(COUNTA($A600:$J600)=0,"",IF($D600=0,0,$E600/$D600))</f>
        <v/>
      </c>
      <c r="W600" s="24" t="str">
        <f aca="false">IF(COUNTA($A600:$J600)=0,"",IF($F600=0,0,$G600/$F600))</f>
        <v/>
      </c>
      <c r="X600" s="24" t="str">
        <f aca="false">IF(COUNTA($A600:$J600)=0,"",IF($F600=0,0,$H600/$F600))</f>
        <v/>
      </c>
      <c r="Y600" s="25" t="str">
        <f aca="false">IF(COUNTA($A600:$J600)=0,"",IF($C600=0,0,$L600/$C600))</f>
        <v/>
      </c>
      <c r="Z600" s="23" t="str">
        <f aca="false">IF(COUNTA($A600:$J600)=0,"",IF($G600=0,0,$C600/$G600))</f>
        <v/>
      </c>
      <c r="AA600" s="23" t="str">
        <f aca="false">IF(COUNTA($A600:$J600)=0,"",IF($G600=0,0,$T600/$G600))</f>
        <v/>
      </c>
      <c r="AB600" s="9" t="str">
        <f aca="false">IF(COUNTA($A600:$J600)=0,"",IF($B600="","Pick a product",IF($E600&gt;$D600,"Confirmed &gt; received",IF($F600&gt;$E600,"Dispatched &gt; confirmed",IF($G600+$H600&gt;$F600,"Delivered + returned &gt; dispatched","OK")))))</f>
        <v/>
      </c>
    </row>
    <row r="601" customFormat="false" ht="15" hidden="false" customHeight="false" outlineLevel="0" collapsed="false">
      <c r="A601" s="20"/>
      <c r="B601" s="14"/>
      <c r="C601" s="15"/>
      <c r="D601" s="21"/>
      <c r="E601" s="21"/>
      <c r="F601" s="21"/>
      <c r="G601" s="21"/>
      <c r="H601" s="21"/>
      <c r="I601" s="15"/>
      <c r="J601" s="15"/>
      <c r="K601" s="22" t="str">
        <f aca="false">IF(COUNTA($A601:$J601)=0,"",IF($I601&lt;&gt;"",$I601,IFERROR(INDEX(Settings!$B$14:$B$28,MATCH($B601,Settings!$A$14:$A$28,0)),0)))</f>
        <v/>
      </c>
      <c r="L601" s="23" t="str">
        <f aca="false">IF(COUNTA($A601:$J601)=0,"",$G601*($K601+IFERROR(INDEX(Settings!$C$14:$C$28,MATCH($B601,Settings!$A$14:$A$28,0)),0)))</f>
        <v/>
      </c>
      <c r="M601" s="23" t="str">
        <f aca="false">IF(COUNTA($A601:$J601)=0,"",($G601+$H601*Settings!$B$10)*IFERROR(INDEX(Settings!$D$14:$D$28,MATCH($B601,Settings!$A$14:$A$28,0)),0))</f>
        <v/>
      </c>
      <c r="N601" s="23" t="str">
        <f aca="false">IF(COUNTA($A601:$J601)=0,"",$F601*IFERROR(INDEX(Settings!$E$14:$E$28,MATCH($B601,Settings!$A$14:$A$28,0)),0))</f>
        <v/>
      </c>
      <c r="O601" s="23" t="str">
        <f aca="false">IF(COUNTA($A601:$J601)=0,"",$D601*Settings!$B$5)</f>
        <v/>
      </c>
      <c r="P601" s="23" t="str">
        <f aca="false">IF(COUNTA($A601:$J601)=0,"",$G601*Settings!$B$6+$H601*Settings!$B$7)</f>
        <v/>
      </c>
      <c r="Q601" s="23" t="str">
        <f aca="false">IF(COUNTA($A601:$J601)=0,"",$L601*Settings!$B$8)</f>
        <v/>
      </c>
      <c r="R601" s="23" t="str">
        <f aca="false">IF(COUNTA($A601:$J601)=0,"",($P601+$Q601)*Settings!$B$9)</f>
        <v/>
      </c>
      <c r="S601" s="23" t="str">
        <f aca="false">IF(COUNTA($A601:$J601)=0,"",$C601+$J601+SUM($M601:$R601))</f>
        <v/>
      </c>
      <c r="T601" s="23" t="str">
        <f aca="false">IF(COUNTA($A601:$J601)=0,"",$L601-$S601)</f>
        <v/>
      </c>
      <c r="U601" s="24" t="str">
        <f aca="false">IF(COUNTA($A601:$J601)=0,"",IF($L601=0,0,$T601/$L601))</f>
        <v/>
      </c>
      <c r="V601" s="24" t="str">
        <f aca="false">IF(COUNTA($A601:$J601)=0,"",IF($D601=0,0,$E601/$D601))</f>
        <v/>
      </c>
      <c r="W601" s="24" t="str">
        <f aca="false">IF(COUNTA($A601:$J601)=0,"",IF($F601=0,0,$G601/$F601))</f>
        <v/>
      </c>
      <c r="X601" s="24" t="str">
        <f aca="false">IF(COUNTA($A601:$J601)=0,"",IF($F601=0,0,$H601/$F601))</f>
        <v/>
      </c>
      <c r="Y601" s="25" t="str">
        <f aca="false">IF(COUNTA($A601:$J601)=0,"",IF($C601=0,0,$L601/$C601))</f>
        <v/>
      </c>
      <c r="Z601" s="23" t="str">
        <f aca="false">IF(COUNTA($A601:$J601)=0,"",IF($G601=0,0,$C601/$G601))</f>
        <v/>
      </c>
      <c r="AA601" s="23" t="str">
        <f aca="false">IF(COUNTA($A601:$J601)=0,"",IF($G601=0,0,$T601/$G601))</f>
        <v/>
      </c>
      <c r="AB601" s="9" t="str">
        <f aca="false">IF(COUNTA($A601:$J601)=0,"",IF($B601="","Pick a product",IF($E601&gt;$D601,"Confirmed &gt; received",IF($F601&gt;$E601,"Dispatched &gt; confirmed",IF($G601+$H601&gt;$F601,"Delivered + returned &gt; dispatched","OK")))))</f>
        <v/>
      </c>
    </row>
    <row r="602" customFormat="false" ht="15" hidden="false" customHeight="false" outlineLevel="0" collapsed="false">
      <c r="A602" s="20"/>
      <c r="B602" s="14"/>
      <c r="C602" s="15"/>
      <c r="D602" s="21"/>
      <c r="E602" s="21"/>
      <c r="F602" s="21"/>
      <c r="G602" s="21"/>
      <c r="H602" s="21"/>
      <c r="I602" s="15"/>
      <c r="J602" s="15"/>
      <c r="K602" s="22" t="str">
        <f aca="false">IF(COUNTA($A602:$J602)=0,"",IF($I602&lt;&gt;"",$I602,IFERROR(INDEX(Settings!$B$14:$B$28,MATCH($B602,Settings!$A$14:$A$28,0)),0)))</f>
        <v/>
      </c>
      <c r="L602" s="23" t="str">
        <f aca="false">IF(COUNTA($A602:$J602)=0,"",$G602*($K602+IFERROR(INDEX(Settings!$C$14:$C$28,MATCH($B602,Settings!$A$14:$A$28,0)),0)))</f>
        <v/>
      </c>
      <c r="M602" s="23" t="str">
        <f aca="false">IF(COUNTA($A602:$J602)=0,"",($G602+$H602*Settings!$B$10)*IFERROR(INDEX(Settings!$D$14:$D$28,MATCH($B602,Settings!$A$14:$A$28,0)),0))</f>
        <v/>
      </c>
      <c r="N602" s="23" t="str">
        <f aca="false">IF(COUNTA($A602:$J602)=0,"",$F602*IFERROR(INDEX(Settings!$E$14:$E$28,MATCH($B602,Settings!$A$14:$A$28,0)),0))</f>
        <v/>
      </c>
      <c r="O602" s="23" t="str">
        <f aca="false">IF(COUNTA($A602:$J602)=0,"",$D602*Settings!$B$5)</f>
        <v/>
      </c>
      <c r="P602" s="23" t="str">
        <f aca="false">IF(COUNTA($A602:$J602)=0,"",$G602*Settings!$B$6+$H602*Settings!$B$7)</f>
        <v/>
      </c>
      <c r="Q602" s="23" t="str">
        <f aca="false">IF(COUNTA($A602:$J602)=0,"",$L602*Settings!$B$8)</f>
        <v/>
      </c>
      <c r="R602" s="23" t="str">
        <f aca="false">IF(COUNTA($A602:$J602)=0,"",($P602+$Q602)*Settings!$B$9)</f>
        <v/>
      </c>
      <c r="S602" s="23" t="str">
        <f aca="false">IF(COUNTA($A602:$J602)=0,"",$C602+$J602+SUM($M602:$R602))</f>
        <v/>
      </c>
      <c r="T602" s="23" t="str">
        <f aca="false">IF(COUNTA($A602:$J602)=0,"",$L602-$S602)</f>
        <v/>
      </c>
      <c r="U602" s="24" t="str">
        <f aca="false">IF(COUNTA($A602:$J602)=0,"",IF($L602=0,0,$T602/$L602))</f>
        <v/>
      </c>
      <c r="V602" s="24" t="str">
        <f aca="false">IF(COUNTA($A602:$J602)=0,"",IF($D602=0,0,$E602/$D602))</f>
        <v/>
      </c>
      <c r="W602" s="24" t="str">
        <f aca="false">IF(COUNTA($A602:$J602)=0,"",IF($F602=0,0,$G602/$F602))</f>
        <v/>
      </c>
      <c r="X602" s="24" t="str">
        <f aca="false">IF(COUNTA($A602:$J602)=0,"",IF($F602=0,0,$H602/$F602))</f>
        <v/>
      </c>
      <c r="Y602" s="25" t="str">
        <f aca="false">IF(COUNTA($A602:$J602)=0,"",IF($C602=0,0,$L602/$C602))</f>
        <v/>
      </c>
      <c r="Z602" s="23" t="str">
        <f aca="false">IF(COUNTA($A602:$J602)=0,"",IF($G602=0,0,$C602/$G602))</f>
        <v/>
      </c>
      <c r="AA602" s="23" t="str">
        <f aca="false">IF(COUNTA($A602:$J602)=0,"",IF($G602=0,0,$T602/$G602))</f>
        <v/>
      </c>
      <c r="AB602" s="9" t="str">
        <f aca="false">IF(COUNTA($A602:$J602)=0,"",IF($B602="","Pick a product",IF($E602&gt;$D602,"Confirmed &gt; received",IF($F602&gt;$E602,"Dispatched &gt; confirmed",IF($G602+$H602&gt;$F602,"Delivered + returned &gt; dispatched","OK")))))</f>
        <v/>
      </c>
    </row>
    <row r="603" customFormat="false" ht="15" hidden="false" customHeight="false" outlineLevel="0" collapsed="false">
      <c r="A603" s="20"/>
      <c r="B603" s="14"/>
      <c r="C603" s="15"/>
      <c r="D603" s="21"/>
      <c r="E603" s="21"/>
      <c r="F603" s="21"/>
      <c r="G603" s="21"/>
      <c r="H603" s="21"/>
      <c r="I603" s="15"/>
      <c r="J603" s="15"/>
      <c r="K603" s="22" t="str">
        <f aca="false">IF(COUNTA($A603:$J603)=0,"",IF($I603&lt;&gt;"",$I603,IFERROR(INDEX(Settings!$B$14:$B$28,MATCH($B603,Settings!$A$14:$A$28,0)),0)))</f>
        <v/>
      </c>
      <c r="L603" s="23" t="str">
        <f aca="false">IF(COUNTA($A603:$J603)=0,"",$G603*($K603+IFERROR(INDEX(Settings!$C$14:$C$28,MATCH($B603,Settings!$A$14:$A$28,0)),0)))</f>
        <v/>
      </c>
      <c r="M603" s="23" t="str">
        <f aca="false">IF(COUNTA($A603:$J603)=0,"",($G603+$H603*Settings!$B$10)*IFERROR(INDEX(Settings!$D$14:$D$28,MATCH($B603,Settings!$A$14:$A$28,0)),0))</f>
        <v/>
      </c>
      <c r="N603" s="23" t="str">
        <f aca="false">IF(COUNTA($A603:$J603)=0,"",$F603*IFERROR(INDEX(Settings!$E$14:$E$28,MATCH($B603,Settings!$A$14:$A$28,0)),0))</f>
        <v/>
      </c>
      <c r="O603" s="23" t="str">
        <f aca="false">IF(COUNTA($A603:$J603)=0,"",$D603*Settings!$B$5)</f>
        <v/>
      </c>
      <c r="P603" s="23" t="str">
        <f aca="false">IF(COUNTA($A603:$J603)=0,"",$G603*Settings!$B$6+$H603*Settings!$B$7)</f>
        <v/>
      </c>
      <c r="Q603" s="23" t="str">
        <f aca="false">IF(COUNTA($A603:$J603)=0,"",$L603*Settings!$B$8)</f>
        <v/>
      </c>
      <c r="R603" s="23" t="str">
        <f aca="false">IF(COUNTA($A603:$J603)=0,"",($P603+$Q603)*Settings!$B$9)</f>
        <v/>
      </c>
      <c r="S603" s="23" t="str">
        <f aca="false">IF(COUNTA($A603:$J603)=0,"",$C603+$J603+SUM($M603:$R603))</f>
        <v/>
      </c>
      <c r="T603" s="23" t="str">
        <f aca="false">IF(COUNTA($A603:$J603)=0,"",$L603-$S603)</f>
        <v/>
      </c>
      <c r="U603" s="24" t="str">
        <f aca="false">IF(COUNTA($A603:$J603)=0,"",IF($L603=0,0,$T603/$L603))</f>
        <v/>
      </c>
      <c r="V603" s="24" t="str">
        <f aca="false">IF(COUNTA($A603:$J603)=0,"",IF($D603=0,0,$E603/$D603))</f>
        <v/>
      </c>
      <c r="W603" s="24" t="str">
        <f aca="false">IF(COUNTA($A603:$J603)=0,"",IF($F603=0,0,$G603/$F603))</f>
        <v/>
      </c>
      <c r="X603" s="24" t="str">
        <f aca="false">IF(COUNTA($A603:$J603)=0,"",IF($F603=0,0,$H603/$F603))</f>
        <v/>
      </c>
      <c r="Y603" s="25" t="str">
        <f aca="false">IF(COUNTA($A603:$J603)=0,"",IF($C603=0,0,$L603/$C603))</f>
        <v/>
      </c>
      <c r="Z603" s="23" t="str">
        <f aca="false">IF(COUNTA($A603:$J603)=0,"",IF($G603=0,0,$C603/$G603))</f>
        <v/>
      </c>
      <c r="AA603" s="23" t="str">
        <f aca="false">IF(COUNTA($A603:$J603)=0,"",IF($G603=0,0,$T603/$G603))</f>
        <v/>
      </c>
      <c r="AB603" s="9" t="str">
        <f aca="false">IF(COUNTA($A603:$J603)=0,"",IF($B603="","Pick a product",IF($E603&gt;$D603,"Confirmed &gt; received",IF($F603&gt;$E603,"Dispatched &gt; confirmed",IF($G603+$H603&gt;$F603,"Delivered + returned &gt; dispatched","OK")))))</f>
        <v/>
      </c>
    </row>
    <row r="604" customFormat="false" ht="15" hidden="false" customHeight="false" outlineLevel="0" collapsed="false">
      <c r="A604" s="20"/>
      <c r="B604" s="14"/>
      <c r="C604" s="15"/>
      <c r="D604" s="21"/>
      <c r="E604" s="21"/>
      <c r="F604" s="21"/>
      <c r="G604" s="21"/>
      <c r="H604" s="21"/>
      <c r="I604" s="15"/>
      <c r="J604" s="15"/>
      <c r="K604" s="22" t="str">
        <f aca="false">IF(COUNTA($A604:$J604)=0,"",IF($I604&lt;&gt;"",$I604,IFERROR(INDEX(Settings!$B$14:$B$28,MATCH($B604,Settings!$A$14:$A$28,0)),0)))</f>
        <v/>
      </c>
      <c r="L604" s="23" t="str">
        <f aca="false">IF(COUNTA($A604:$J604)=0,"",$G604*($K604+IFERROR(INDEX(Settings!$C$14:$C$28,MATCH($B604,Settings!$A$14:$A$28,0)),0)))</f>
        <v/>
      </c>
      <c r="M604" s="23" t="str">
        <f aca="false">IF(COUNTA($A604:$J604)=0,"",($G604+$H604*Settings!$B$10)*IFERROR(INDEX(Settings!$D$14:$D$28,MATCH($B604,Settings!$A$14:$A$28,0)),0))</f>
        <v/>
      </c>
      <c r="N604" s="23" t="str">
        <f aca="false">IF(COUNTA($A604:$J604)=0,"",$F604*IFERROR(INDEX(Settings!$E$14:$E$28,MATCH($B604,Settings!$A$14:$A$28,0)),0))</f>
        <v/>
      </c>
      <c r="O604" s="23" t="str">
        <f aca="false">IF(COUNTA($A604:$J604)=0,"",$D604*Settings!$B$5)</f>
        <v/>
      </c>
      <c r="P604" s="23" t="str">
        <f aca="false">IF(COUNTA($A604:$J604)=0,"",$G604*Settings!$B$6+$H604*Settings!$B$7)</f>
        <v/>
      </c>
      <c r="Q604" s="23" t="str">
        <f aca="false">IF(COUNTA($A604:$J604)=0,"",$L604*Settings!$B$8)</f>
        <v/>
      </c>
      <c r="R604" s="23" t="str">
        <f aca="false">IF(COUNTA($A604:$J604)=0,"",($P604+$Q604)*Settings!$B$9)</f>
        <v/>
      </c>
      <c r="S604" s="23" t="str">
        <f aca="false">IF(COUNTA($A604:$J604)=0,"",$C604+$J604+SUM($M604:$R604))</f>
        <v/>
      </c>
      <c r="T604" s="23" t="str">
        <f aca="false">IF(COUNTA($A604:$J604)=0,"",$L604-$S604)</f>
        <v/>
      </c>
      <c r="U604" s="24" t="str">
        <f aca="false">IF(COUNTA($A604:$J604)=0,"",IF($L604=0,0,$T604/$L604))</f>
        <v/>
      </c>
      <c r="V604" s="24" t="str">
        <f aca="false">IF(COUNTA($A604:$J604)=0,"",IF($D604=0,0,$E604/$D604))</f>
        <v/>
      </c>
      <c r="W604" s="24" t="str">
        <f aca="false">IF(COUNTA($A604:$J604)=0,"",IF($F604=0,0,$G604/$F604))</f>
        <v/>
      </c>
      <c r="X604" s="24" t="str">
        <f aca="false">IF(COUNTA($A604:$J604)=0,"",IF($F604=0,0,$H604/$F604))</f>
        <v/>
      </c>
      <c r="Y604" s="25" t="str">
        <f aca="false">IF(COUNTA($A604:$J604)=0,"",IF($C604=0,0,$L604/$C604))</f>
        <v/>
      </c>
      <c r="Z604" s="23" t="str">
        <f aca="false">IF(COUNTA($A604:$J604)=0,"",IF($G604=0,0,$C604/$G604))</f>
        <v/>
      </c>
      <c r="AA604" s="23" t="str">
        <f aca="false">IF(COUNTA($A604:$J604)=0,"",IF($G604=0,0,$T604/$G604))</f>
        <v/>
      </c>
      <c r="AB604" s="9" t="str">
        <f aca="false">IF(COUNTA($A604:$J604)=0,"",IF($B604="","Pick a product",IF($E604&gt;$D604,"Confirmed &gt; received",IF($F604&gt;$E604,"Dispatched &gt; confirmed",IF($G604+$H604&gt;$F604,"Delivered + returned &gt; dispatched","OK")))))</f>
        <v/>
      </c>
    </row>
    <row r="605" customFormat="false" ht="15" hidden="false" customHeight="false" outlineLevel="0" collapsed="false">
      <c r="A605" s="20"/>
      <c r="B605" s="14"/>
      <c r="C605" s="15"/>
      <c r="D605" s="21"/>
      <c r="E605" s="21"/>
      <c r="F605" s="21"/>
      <c r="G605" s="21"/>
      <c r="H605" s="21"/>
      <c r="I605" s="15"/>
      <c r="J605" s="15"/>
      <c r="K605" s="22" t="str">
        <f aca="false">IF(COUNTA($A605:$J605)=0,"",IF($I605&lt;&gt;"",$I605,IFERROR(INDEX(Settings!$B$14:$B$28,MATCH($B605,Settings!$A$14:$A$28,0)),0)))</f>
        <v/>
      </c>
      <c r="L605" s="23" t="str">
        <f aca="false">IF(COUNTA($A605:$J605)=0,"",$G605*($K605+IFERROR(INDEX(Settings!$C$14:$C$28,MATCH($B605,Settings!$A$14:$A$28,0)),0)))</f>
        <v/>
      </c>
      <c r="M605" s="23" t="str">
        <f aca="false">IF(COUNTA($A605:$J605)=0,"",($G605+$H605*Settings!$B$10)*IFERROR(INDEX(Settings!$D$14:$D$28,MATCH($B605,Settings!$A$14:$A$28,0)),0))</f>
        <v/>
      </c>
      <c r="N605" s="23" t="str">
        <f aca="false">IF(COUNTA($A605:$J605)=0,"",$F605*IFERROR(INDEX(Settings!$E$14:$E$28,MATCH($B605,Settings!$A$14:$A$28,0)),0))</f>
        <v/>
      </c>
      <c r="O605" s="23" t="str">
        <f aca="false">IF(COUNTA($A605:$J605)=0,"",$D605*Settings!$B$5)</f>
        <v/>
      </c>
      <c r="P605" s="23" t="str">
        <f aca="false">IF(COUNTA($A605:$J605)=0,"",$G605*Settings!$B$6+$H605*Settings!$B$7)</f>
        <v/>
      </c>
      <c r="Q605" s="23" t="str">
        <f aca="false">IF(COUNTA($A605:$J605)=0,"",$L605*Settings!$B$8)</f>
        <v/>
      </c>
      <c r="R605" s="23" t="str">
        <f aca="false">IF(COUNTA($A605:$J605)=0,"",($P605+$Q605)*Settings!$B$9)</f>
        <v/>
      </c>
      <c r="S605" s="23" t="str">
        <f aca="false">IF(COUNTA($A605:$J605)=0,"",$C605+$J605+SUM($M605:$R605))</f>
        <v/>
      </c>
      <c r="T605" s="23" t="str">
        <f aca="false">IF(COUNTA($A605:$J605)=0,"",$L605-$S605)</f>
        <v/>
      </c>
      <c r="U605" s="24" t="str">
        <f aca="false">IF(COUNTA($A605:$J605)=0,"",IF($L605=0,0,$T605/$L605))</f>
        <v/>
      </c>
      <c r="V605" s="24" t="str">
        <f aca="false">IF(COUNTA($A605:$J605)=0,"",IF($D605=0,0,$E605/$D605))</f>
        <v/>
      </c>
      <c r="W605" s="24" t="str">
        <f aca="false">IF(COUNTA($A605:$J605)=0,"",IF($F605=0,0,$G605/$F605))</f>
        <v/>
      </c>
      <c r="X605" s="24" t="str">
        <f aca="false">IF(COUNTA($A605:$J605)=0,"",IF($F605=0,0,$H605/$F605))</f>
        <v/>
      </c>
      <c r="Y605" s="25" t="str">
        <f aca="false">IF(COUNTA($A605:$J605)=0,"",IF($C605=0,0,$L605/$C605))</f>
        <v/>
      </c>
      <c r="Z605" s="23" t="str">
        <f aca="false">IF(COUNTA($A605:$J605)=0,"",IF($G605=0,0,$C605/$G605))</f>
        <v/>
      </c>
      <c r="AA605" s="23" t="str">
        <f aca="false">IF(COUNTA($A605:$J605)=0,"",IF($G605=0,0,$T605/$G605))</f>
        <v/>
      </c>
      <c r="AB605" s="9" t="str">
        <f aca="false">IF(COUNTA($A605:$J605)=0,"",IF($B605="","Pick a product",IF($E605&gt;$D605,"Confirmed &gt; received",IF($F605&gt;$E605,"Dispatched &gt; confirmed",IF($G605+$H605&gt;$F605,"Delivered + returned &gt; dispatched","OK")))))</f>
        <v/>
      </c>
    </row>
    <row r="606" customFormat="false" ht="15" hidden="false" customHeight="false" outlineLevel="0" collapsed="false">
      <c r="A606" s="20"/>
      <c r="B606" s="14"/>
      <c r="C606" s="15"/>
      <c r="D606" s="21"/>
      <c r="E606" s="21"/>
      <c r="F606" s="21"/>
      <c r="G606" s="21"/>
      <c r="H606" s="21"/>
      <c r="I606" s="15"/>
      <c r="J606" s="15"/>
      <c r="K606" s="22" t="str">
        <f aca="false">IF(COUNTA($A606:$J606)=0,"",IF($I606&lt;&gt;"",$I606,IFERROR(INDEX(Settings!$B$14:$B$28,MATCH($B606,Settings!$A$14:$A$28,0)),0)))</f>
        <v/>
      </c>
      <c r="L606" s="23" t="str">
        <f aca="false">IF(COUNTA($A606:$J606)=0,"",$G606*($K606+IFERROR(INDEX(Settings!$C$14:$C$28,MATCH($B606,Settings!$A$14:$A$28,0)),0)))</f>
        <v/>
      </c>
      <c r="M606" s="23" t="str">
        <f aca="false">IF(COUNTA($A606:$J606)=0,"",($G606+$H606*Settings!$B$10)*IFERROR(INDEX(Settings!$D$14:$D$28,MATCH($B606,Settings!$A$14:$A$28,0)),0))</f>
        <v/>
      </c>
      <c r="N606" s="23" t="str">
        <f aca="false">IF(COUNTA($A606:$J606)=0,"",$F606*IFERROR(INDEX(Settings!$E$14:$E$28,MATCH($B606,Settings!$A$14:$A$28,0)),0))</f>
        <v/>
      </c>
      <c r="O606" s="23" t="str">
        <f aca="false">IF(COUNTA($A606:$J606)=0,"",$D606*Settings!$B$5)</f>
        <v/>
      </c>
      <c r="P606" s="23" t="str">
        <f aca="false">IF(COUNTA($A606:$J606)=0,"",$G606*Settings!$B$6+$H606*Settings!$B$7)</f>
        <v/>
      </c>
      <c r="Q606" s="23" t="str">
        <f aca="false">IF(COUNTA($A606:$J606)=0,"",$L606*Settings!$B$8)</f>
        <v/>
      </c>
      <c r="R606" s="23" t="str">
        <f aca="false">IF(COUNTA($A606:$J606)=0,"",($P606+$Q606)*Settings!$B$9)</f>
        <v/>
      </c>
      <c r="S606" s="23" t="str">
        <f aca="false">IF(COUNTA($A606:$J606)=0,"",$C606+$J606+SUM($M606:$R606))</f>
        <v/>
      </c>
      <c r="T606" s="23" t="str">
        <f aca="false">IF(COUNTA($A606:$J606)=0,"",$L606-$S606)</f>
        <v/>
      </c>
      <c r="U606" s="24" t="str">
        <f aca="false">IF(COUNTA($A606:$J606)=0,"",IF($L606=0,0,$T606/$L606))</f>
        <v/>
      </c>
      <c r="V606" s="24" t="str">
        <f aca="false">IF(COUNTA($A606:$J606)=0,"",IF($D606=0,0,$E606/$D606))</f>
        <v/>
      </c>
      <c r="W606" s="24" t="str">
        <f aca="false">IF(COUNTA($A606:$J606)=0,"",IF($F606=0,0,$G606/$F606))</f>
        <v/>
      </c>
      <c r="X606" s="24" t="str">
        <f aca="false">IF(COUNTA($A606:$J606)=0,"",IF($F606=0,0,$H606/$F606))</f>
        <v/>
      </c>
      <c r="Y606" s="25" t="str">
        <f aca="false">IF(COUNTA($A606:$J606)=0,"",IF($C606=0,0,$L606/$C606))</f>
        <v/>
      </c>
      <c r="Z606" s="23" t="str">
        <f aca="false">IF(COUNTA($A606:$J606)=0,"",IF($G606=0,0,$C606/$G606))</f>
        <v/>
      </c>
      <c r="AA606" s="23" t="str">
        <f aca="false">IF(COUNTA($A606:$J606)=0,"",IF($G606=0,0,$T606/$G606))</f>
        <v/>
      </c>
      <c r="AB606" s="9" t="str">
        <f aca="false">IF(COUNTA($A606:$J606)=0,"",IF($B606="","Pick a product",IF($E606&gt;$D606,"Confirmed &gt; received",IF($F606&gt;$E606,"Dispatched &gt; confirmed",IF($G606+$H606&gt;$F606,"Delivered + returned &gt; dispatched","OK")))))</f>
        <v/>
      </c>
    </row>
    <row r="607" customFormat="false" ht="15" hidden="false" customHeight="false" outlineLevel="0" collapsed="false">
      <c r="A607" s="20"/>
      <c r="B607" s="14"/>
      <c r="C607" s="15"/>
      <c r="D607" s="21"/>
      <c r="E607" s="21"/>
      <c r="F607" s="21"/>
      <c r="G607" s="21"/>
      <c r="H607" s="21"/>
      <c r="I607" s="15"/>
      <c r="J607" s="15"/>
      <c r="K607" s="22" t="str">
        <f aca="false">IF(COUNTA($A607:$J607)=0,"",IF($I607&lt;&gt;"",$I607,IFERROR(INDEX(Settings!$B$14:$B$28,MATCH($B607,Settings!$A$14:$A$28,0)),0)))</f>
        <v/>
      </c>
      <c r="L607" s="23" t="str">
        <f aca="false">IF(COUNTA($A607:$J607)=0,"",$G607*($K607+IFERROR(INDEX(Settings!$C$14:$C$28,MATCH($B607,Settings!$A$14:$A$28,0)),0)))</f>
        <v/>
      </c>
      <c r="M607" s="23" t="str">
        <f aca="false">IF(COUNTA($A607:$J607)=0,"",($G607+$H607*Settings!$B$10)*IFERROR(INDEX(Settings!$D$14:$D$28,MATCH($B607,Settings!$A$14:$A$28,0)),0))</f>
        <v/>
      </c>
      <c r="N607" s="23" t="str">
        <f aca="false">IF(COUNTA($A607:$J607)=0,"",$F607*IFERROR(INDEX(Settings!$E$14:$E$28,MATCH($B607,Settings!$A$14:$A$28,0)),0))</f>
        <v/>
      </c>
      <c r="O607" s="23" t="str">
        <f aca="false">IF(COUNTA($A607:$J607)=0,"",$D607*Settings!$B$5)</f>
        <v/>
      </c>
      <c r="P607" s="23" t="str">
        <f aca="false">IF(COUNTA($A607:$J607)=0,"",$G607*Settings!$B$6+$H607*Settings!$B$7)</f>
        <v/>
      </c>
      <c r="Q607" s="23" t="str">
        <f aca="false">IF(COUNTA($A607:$J607)=0,"",$L607*Settings!$B$8)</f>
        <v/>
      </c>
      <c r="R607" s="23" t="str">
        <f aca="false">IF(COUNTA($A607:$J607)=0,"",($P607+$Q607)*Settings!$B$9)</f>
        <v/>
      </c>
      <c r="S607" s="23" t="str">
        <f aca="false">IF(COUNTA($A607:$J607)=0,"",$C607+$J607+SUM($M607:$R607))</f>
        <v/>
      </c>
      <c r="T607" s="23" t="str">
        <f aca="false">IF(COUNTA($A607:$J607)=0,"",$L607-$S607)</f>
        <v/>
      </c>
      <c r="U607" s="24" t="str">
        <f aca="false">IF(COUNTA($A607:$J607)=0,"",IF($L607=0,0,$T607/$L607))</f>
        <v/>
      </c>
      <c r="V607" s="24" t="str">
        <f aca="false">IF(COUNTA($A607:$J607)=0,"",IF($D607=0,0,$E607/$D607))</f>
        <v/>
      </c>
      <c r="W607" s="24" t="str">
        <f aca="false">IF(COUNTA($A607:$J607)=0,"",IF($F607=0,0,$G607/$F607))</f>
        <v/>
      </c>
      <c r="X607" s="24" t="str">
        <f aca="false">IF(COUNTA($A607:$J607)=0,"",IF($F607=0,0,$H607/$F607))</f>
        <v/>
      </c>
      <c r="Y607" s="25" t="str">
        <f aca="false">IF(COUNTA($A607:$J607)=0,"",IF($C607=0,0,$L607/$C607))</f>
        <v/>
      </c>
      <c r="Z607" s="23" t="str">
        <f aca="false">IF(COUNTA($A607:$J607)=0,"",IF($G607=0,0,$C607/$G607))</f>
        <v/>
      </c>
      <c r="AA607" s="23" t="str">
        <f aca="false">IF(COUNTA($A607:$J607)=0,"",IF($G607=0,0,$T607/$G607))</f>
        <v/>
      </c>
      <c r="AB607" s="9" t="str">
        <f aca="false">IF(COUNTA($A607:$J607)=0,"",IF($B607="","Pick a product",IF($E607&gt;$D607,"Confirmed &gt; received",IF($F607&gt;$E607,"Dispatched &gt; confirmed",IF($G607+$H607&gt;$F607,"Delivered + returned &gt; dispatched","OK")))))</f>
        <v/>
      </c>
    </row>
    <row r="608" customFormat="false" ht="15" hidden="false" customHeight="false" outlineLevel="0" collapsed="false">
      <c r="A608" s="20"/>
      <c r="B608" s="14"/>
      <c r="C608" s="15"/>
      <c r="D608" s="21"/>
      <c r="E608" s="21"/>
      <c r="F608" s="21"/>
      <c r="G608" s="21"/>
      <c r="H608" s="21"/>
      <c r="I608" s="15"/>
      <c r="J608" s="15"/>
      <c r="K608" s="22" t="str">
        <f aca="false">IF(COUNTA($A608:$J608)=0,"",IF($I608&lt;&gt;"",$I608,IFERROR(INDEX(Settings!$B$14:$B$28,MATCH($B608,Settings!$A$14:$A$28,0)),0)))</f>
        <v/>
      </c>
      <c r="L608" s="23" t="str">
        <f aca="false">IF(COUNTA($A608:$J608)=0,"",$G608*($K608+IFERROR(INDEX(Settings!$C$14:$C$28,MATCH($B608,Settings!$A$14:$A$28,0)),0)))</f>
        <v/>
      </c>
      <c r="M608" s="23" t="str">
        <f aca="false">IF(COUNTA($A608:$J608)=0,"",($G608+$H608*Settings!$B$10)*IFERROR(INDEX(Settings!$D$14:$D$28,MATCH($B608,Settings!$A$14:$A$28,0)),0))</f>
        <v/>
      </c>
      <c r="N608" s="23" t="str">
        <f aca="false">IF(COUNTA($A608:$J608)=0,"",$F608*IFERROR(INDEX(Settings!$E$14:$E$28,MATCH($B608,Settings!$A$14:$A$28,0)),0))</f>
        <v/>
      </c>
      <c r="O608" s="23" t="str">
        <f aca="false">IF(COUNTA($A608:$J608)=0,"",$D608*Settings!$B$5)</f>
        <v/>
      </c>
      <c r="P608" s="23" t="str">
        <f aca="false">IF(COUNTA($A608:$J608)=0,"",$G608*Settings!$B$6+$H608*Settings!$B$7)</f>
        <v/>
      </c>
      <c r="Q608" s="23" t="str">
        <f aca="false">IF(COUNTA($A608:$J608)=0,"",$L608*Settings!$B$8)</f>
        <v/>
      </c>
      <c r="R608" s="23" t="str">
        <f aca="false">IF(COUNTA($A608:$J608)=0,"",($P608+$Q608)*Settings!$B$9)</f>
        <v/>
      </c>
      <c r="S608" s="23" t="str">
        <f aca="false">IF(COUNTA($A608:$J608)=0,"",$C608+$J608+SUM($M608:$R608))</f>
        <v/>
      </c>
      <c r="T608" s="23" t="str">
        <f aca="false">IF(COUNTA($A608:$J608)=0,"",$L608-$S608)</f>
        <v/>
      </c>
      <c r="U608" s="24" t="str">
        <f aca="false">IF(COUNTA($A608:$J608)=0,"",IF($L608=0,0,$T608/$L608))</f>
        <v/>
      </c>
      <c r="V608" s="24" t="str">
        <f aca="false">IF(COUNTA($A608:$J608)=0,"",IF($D608=0,0,$E608/$D608))</f>
        <v/>
      </c>
      <c r="W608" s="24" t="str">
        <f aca="false">IF(COUNTA($A608:$J608)=0,"",IF($F608=0,0,$G608/$F608))</f>
        <v/>
      </c>
      <c r="X608" s="24" t="str">
        <f aca="false">IF(COUNTA($A608:$J608)=0,"",IF($F608=0,0,$H608/$F608))</f>
        <v/>
      </c>
      <c r="Y608" s="25" t="str">
        <f aca="false">IF(COUNTA($A608:$J608)=0,"",IF($C608=0,0,$L608/$C608))</f>
        <v/>
      </c>
      <c r="Z608" s="23" t="str">
        <f aca="false">IF(COUNTA($A608:$J608)=0,"",IF($G608=0,0,$C608/$G608))</f>
        <v/>
      </c>
      <c r="AA608" s="23" t="str">
        <f aca="false">IF(COUNTA($A608:$J608)=0,"",IF($G608=0,0,$T608/$G608))</f>
        <v/>
      </c>
      <c r="AB608" s="9" t="str">
        <f aca="false">IF(COUNTA($A608:$J608)=0,"",IF($B608="","Pick a product",IF($E608&gt;$D608,"Confirmed &gt; received",IF($F608&gt;$E608,"Dispatched &gt; confirmed",IF($G608+$H608&gt;$F608,"Delivered + returned &gt; dispatched","OK")))))</f>
        <v/>
      </c>
    </row>
    <row r="609" customFormat="false" ht="15" hidden="false" customHeight="false" outlineLevel="0" collapsed="false">
      <c r="A609" s="20"/>
      <c r="B609" s="14"/>
      <c r="C609" s="15"/>
      <c r="D609" s="21"/>
      <c r="E609" s="21"/>
      <c r="F609" s="21"/>
      <c r="G609" s="21"/>
      <c r="H609" s="21"/>
      <c r="I609" s="15"/>
      <c r="J609" s="15"/>
      <c r="K609" s="22" t="str">
        <f aca="false">IF(COUNTA($A609:$J609)=0,"",IF($I609&lt;&gt;"",$I609,IFERROR(INDEX(Settings!$B$14:$B$28,MATCH($B609,Settings!$A$14:$A$28,0)),0)))</f>
        <v/>
      </c>
      <c r="L609" s="23" t="str">
        <f aca="false">IF(COUNTA($A609:$J609)=0,"",$G609*($K609+IFERROR(INDEX(Settings!$C$14:$C$28,MATCH($B609,Settings!$A$14:$A$28,0)),0)))</f>
        <v/>
      </c>
      <c r="M609" s="23" t="str">
        <f aca="false">IF(COUNTA($A609:$J609)=0,"",($G609+$H609*Settings!$B$10)*IFERROR(INDEX(Settings!$D$14:$D$28,MATCH($B609,Settings!$A$14:$A$28,0)),0))</f>
        <v/>
      </c>
      <c r="N609" s="23" t="str">
        <f aca="false">IF(COUNTA($A609:$J609)=0,"",$F609*IFERROR(INDEX(Settings!$E$14:$E$28,MATCH($B609,Settings!$A$14:$A$28,0)),0))</f>
        <v/>
      </c>
      <c r="O609" s="23" t="str">
        <f aca="false">IF(COUNTA($A609:$J609)=0,"",$D609*Settings!$B$5)</f>
        <v/>
      </c>
      <c r="P609" s="23" t="str">
        <f aca="false">IF(COUNTA($A609:$J609)=0,"",$G609*Settings!$B$6+$H609*Settings!$B$7)</f>
        <v/>
      </c>
      <c r="Q609" s="23" t="str">
        <f aca="false">IF(COUNTA($A609:$J609)=0,"",$L609*Settings!$B$8)</f>
        <v/>
      </c>
      <c r="R609" s="23" t="str">
        <f aca="false">IF(COUNTA($A609:$J609)=0,"",($P609+$Q609)*Settings!$B$9)</f>
        <v/>
      </c>
      <c r="S609" s="23" t="str">
        <f aca="false">IF(COUNTA($A609:$J609)=0,"",$C609+$J609+SUM($M609:$R609))</f>
        <v/>
      </c>
      <c r="T609" s="23" t="str">
        <f aca="false">IF(COUNTA($A609:$J609)=0,"",$L609-$S609)</f>
        <v/>
      </c>
      <c r="U609" s="24" t="str">
        <f aca="false">IF(COUNTA($A609:$J609)=0,"",IF($L609=0,0,$T609/$L609))</f>
        <v/>
      </c>
      <c r="V609" s="24" t="str">
        <f aca="false">IF(COUNTA($A609:$J609)=0,"",IF($D609=0,0,$E609/$D609))</f>
        <v/>
      </c>
      <c r="W609" s="24" t="str">
        <f aca="false">IF(COUNTA($A609:$J609)=0,"",IF($F609=0,0,$G609/$F609))</f>
        <v/>
      </c>
      <c r="X609" s="24" t="str">
        <f aca="false">IF(COUNTA($A609:$J609)=0,"",IF($F609=0,0,$H609/$F609))</f>
        <v/>
      </c>
      <c r="Y609" s="25" t="str">
        <f aca="false">IF(COUNTA($A609:$J609)=0,"",IF($C609=0,0,$L609/$C609))</f>
        <v/>
      </c>
      <c r="Z609" s="23" t="str">
        <f aca="false">IF(COUNTA($A609:$J609)=0,"",IF($G609=0,0,$C609/$G609))</f>
        <v/>
      </c>
      <c r="AA609" s="23" t="str">
        <f aca="false">IF(COUNTA($A609:$J609)=0,"",IF($G609=0,0,$T609/$G609))</f>
        <v/>
      </c>
      <c r="AB609" s="9" t="str">
        <f aca="false">IF(COUNTA($A609:$J609)=0,"",IF($B609="","Pick a product",IF($E609&gt;$D609,"Confirmed &gt; received",IF($F609&gt;$E609,"Dispatched &gt; confirmed",IF($G609+$H609&gt;$F609,"Delivered + returned &gt; dispatched","OK")))))</f>
        <v/>
      </c>
    </row>
    <row r="610" customFormat="false" ht="15" hidden="false" customHeight="false" outlineLevel="0" collapsed="false">
      <c r="A610" s="20"/>
      <c r="B610" s="14"/>
      <c r="C610" s="15"/>
      <c r="D610" s="21"/>
      <c r="E610" s="21"/>
      <c r="F610" s="21"/>
      <c r="G610" s="21"/>
      <c r="H610" s="21"/>
      <c r="I610" s="15"/>
      <c r="J610" s="15"/>
      <c r="K610" s="22" t="str">
        <f aca="false">IF(COUNTA($A610:$J610)=0,"",IF($I610&lt;&gt;"",$I610,IFERROR(INDEX(Settings!$B$14:$B$28,MATCH($B610,Settings!$A$14:$A$28,0)),0)))</f>
        <v/>
      </c>
      <c r="L610" s="23" t="str">
        <f aca="false">IF(COUNTA($A610:$J610)=0,"",$G610*($K610+IFERROR(INDEX(Settings!$C$14:$C$28,MATCH($B610,Settings!$A$14:$A$28,0)),0)))</f>
        <v/>
      </c>
      <c r="M610" s="23" t="str">
        <f aca="false">IF(COUNTA($A610:$J610)=0,"",($G610+$H610*Settings!$B$10)*IFERROR(INDEX(Settings!$D$14:$D$28,MATCH($B610,Settings!$A$14:$A$28,0)),0))</f>
        <v/>
      </c>
      <c r="N610" s="23" t="str">
        <f aca="false">IF(COUNTA($A610:$J610)=0,"",$F610*IFERROR(INDEX(Settings!$E$14:$E$28,MATCH($B610,Settings!$A$14:$A$28,0)),0))</f>
        <v/>
      </c>
      <c r="O610" s="23" t="str">
        <f aca="false">IF(COUNTA($A610:$J610)=0,"",$D610*Settings!$B$5)</f>
        <v/>
      </c>
      <c r="P610" s="23" t="str">
        <f aca="false">IF(COUNTA($A610:$J610)=0,"",$G610*Settings!$B$6+$H610*Settings!$B$7)</f>
        <v/>
      </c>
      <c r="Q610" s="23" t="str">
        <f aca="false">IF(COUNTA($A610:$J610)=0,"",$L610*Settings!$B$8)</f>
        <v/>
      </c>
      <c r="R610" s="23" t="str">
        <f aca="false">IF(COUNTA($A610:$J610)=0,"",($P610+$Q610)*Settings!$B$9)</f>
        <v/>
      </c>
      <c r="S610" s="23" t="str">
        <f aca="false">IF(COUNTA($A610:$J610)=0,"",$C610+$J610+SUM($M610:$R610))</f>
        <v/>
      </c>
      <c r="T610" s="23" t="str">
        <f aca="false">IF(COUNTA($A610:$J610)=0,"",$L610-$S610)</f>
        <v/>
      </c>
      <c r="U610" s="24" t="str">
        <f aca="false">IF(COUNTA($A610:$J610)=0,"",IF($L610=0,0,$T610/$L610))</f>
        <v/>
      </c>
      <c r="V610" s="24" t="str">
        <f aca="false">IF(COUNTA($A610:$J610)=0,"",IF($D610=0,0,$E610/$D610))</f>
        <v/>
      </c>
      <c r="W610" s="24" t="str">
        <f aca="false">IF(COUNTA($A610:$J610)=0,"",IF($F610=0,0,$G610/$F610))</f>
        <v/>
      </c>
      <c r="X610" s="24" t="str">
        <f aca="false">IF(COUNTA($A610:$J610)=0,"",IF($F610=0,0,$H610/$F610))</f>
        <v/>
      </c>
      <c r="Y610" s="25" t="str">
        <f aca="false">IF(COUNTA($A610:$J610)=0,"",IF($C610=0,0,$L610/$C610))</f>
        <v/>
      </c>
      <c r="Z610" s="23" t="str">
        <f aca="false">IF(COUNTA($A610:$J610)=0,"",IF($G610=0,0,$C610/$G610))</f>
        <v/>
      </c>
      <c r="AA610" s="23" t="str">
        <f aca="false">IF(COUNTA($A610:$J610)=0,"",IF($G610=0,0,$T610/$G610))</f>
        <v/>
      </c>
      <c r="AB610" s="9" t="str">
        <f aca="false">IF(COUNTA($A610:$J610)=0,"",IF($B610="","Pick a product",IF($E610&gt;$D610,"Confirmed &gt; received",IF($F610&gt;$E610,"Dispatched &gt; confirmed",IF($G610+$H610&gt;$F610,"Delivered + returned &gt; dispatched","OK")))))</f>
        <v/>
      </c>
    </row>
    <row r="611" customFormat="false" ht="15" hidden="false" customHeight="false" outlineLevel="0" collapsed="false">
      <c r="A611" s="20"/>
      <c r="B611" s="14"/>
      <c r="C611" s="15"/>
      <c r="D611" s="21"/>
      <c r="E611" s="21"/>
      <c r="F611" s="21"/>
      <c r="G611" s="21"/>
      <c r="H611" s="21"/>
      <c r="I611" s="15"/>
      <c r="J611" s="15"/>
      <c r="K611" s="22" t="str">
        <f aca="false">IF(COUNTA($A611:$J611)=0,"",IF($I611&lt;&gt;"",$I611,IFERROR(INDEX(Settings!$B$14:$B$28,MATCH($B611,Settings!$A$14:$A$28,0)),0)))</f>
        <v/>
      </c>
      <c r="L611" s="23" t="str">
        <f aca="false">IF(COUNTA($A611:$J611)=0,"",$G611*($K611+IFERROR(INDEX(Settings!$C$14:$C$28,MATCH($B611,Settings!$A$14:$A$28,0)),0)))</f>
        <v/>
      </c>
      <c r="M611" s="23" t="str">
        <f aca="false">IF(COUNTA($A611:$J611)=0,"",($G611+$H611*Settings!$B$10)*IFERROR(INDEX(Settings!$D$14:$D$28,MATCH($B611,Settings!$A$14:$A$28,0)),0))</f>
        <v/>
      </c>
      <c r="N611" s="23" t="str">
        <f aca="false">IF(COUNTA($A611:$J611)=0,"",$F611*IFERROR(INDEX(Settings!$E$14:$E$28,MATCH($B611,Settings!$A$14:$A$28,0)),0))</f>
        <v/>
      </c>
      <c r="O611" s="23" t="str">
        <f aca="false">IF(COUNTA($A611:$J611)=0,"",$D611*Settings!$B$5)</f>
        <v/>
      </c>
      <c r="P611" s="23" t="str">
        <f aca="false">IF(COUNTA($A611:$J611)=0,"",$G611*Settings!$B$6+$H611*Settings!$B$7)</f>
        <v/>
      </c>
      <c r="Q611" s="23" t="str">
        <f aca="false">IF(COUNTA($A611:$J611)=0,"",$L611*Settings!$B$8)</f>
        <v/>
      </c>
      <c r="R611" s="23" t="str">
        <f aca="false">IF(COUNTA($A611:$J611)=0,"",($P611+$Q611)*Settings!$B$9)</f>
        <v/>
      </c>
      <c r="S611" s="23" t="str">
        <f aca="false">IF(COUNTA($A611:$J611)=0,"",$C611+$J611+SUM($M611:$R611))</f>
        <v/>
      </c>
      <c r="T611" s="23" t="str">
        <f aca="false">IF(COUNTA($A611:$J611)=0,"",$L611-$S611)</f>
        <v/>
      </c>
      <c r="U611" s="24" t="str">
        <f aca="false">IF(COUNTA($A611:$J611)=0,"",IF($L611=0,0,$T611/$L611))</f>
        <v/>
      </c>
      <c r="V611" s="24" t="str">
        <f aca="false">IF(COUNTA($A611:$J611)=0,"",IF($D611=0,0,$E611/$D611))</f>
        <v/>
      </c>
      <c r="W611" s="24" t="str">
        <f aca="false">IF(COUNTA($A611:$J611)=0,"",IF($F611=0,0,$G611/$F611))</f>
        <v/>
      </c>
      <c r="X611" s="24" t="str">
        <f aca="false">IF(COUNTA($A611:$J611)=0,"",IF($F611=0,0,$H611/$F611))</f>
        <v/>
      </c>
      <c r="Y611" s="25" t="str">
        <f aca="false">IF(COUNTA($A611:$J611)=0,"",IF($C611=0,0,$L611/$C611))</f>
        <v/>
      </c>
      <c r="Z611" s="23" t="str">
        <f aca="false">IF(COUNTA($A611:$J611)=0,"",IF($G611=0,0,$C611/$G611))</f>
        <v/>
      </c>
      <c r="AA611" s="23" t="str">
        <f aca="false">IF(COUNTA($A611:$J611)=0,"",IF($G611=0,0,$T611/$G611))</f>
        <v/>
      </c>
      <c r="AB611" s="9" t="str">
        <f aca="false">IF(COUNTA($A611:$J611)=0,"",IF($B611="","Pick a product",IF($E611&gt;$D611,"Confirmed &gt; received",IF($F611&gt;$E611,"Dispatched &gt; confirmed",IF($G611+$H611&gt;$F611,"Delivered + returned &gt; dispatched","OK")))))</f>
        <v/>
      </c>
    </row>
    <row r="612" customFormat="false" ht="15" hidden="false" customHeight="false" outlineLevel="0" collapsed="false">
      <c r="A612" s="20"/>
      <c r="B612" s="14"/>
      <c r="C612" s="15"/>
      <c r="D612" s="21"/>
      <c r="E612" s="21"/>
      <c r="F612" s="21"/>
      <c r="G612" s="21"/>
      <c r="H612" s="21"/>
      <c r="I612" s="15"/>
      <c r="J612" s="15"/>
      <c r="K612" s="22" t="str">
        <f aca="false">IF(COUNTA($A612:$J612)=0,"",IF($I612&lt;&gt;"",$I612,IFERROR(INDEX(Settings!$B$14:$B$28,MATCH($B612,Settings!$A$14:$A$28,0)),0)))</f>
        <v/>
      </c>
      <c r="L612" s="23" t="str">
        <f aca="false">IF(COUNTA($A612:$J612)=0,"",$G612*($K612+IFERROR(INDEX(Settings!$C$14:$C$28,MATCH($B612,Settings!$A$14:$A$28,0)),0)))</f>
        <v/>
      </c>
      <c r="M612" s="23" t="str">
        <f aca="false">IF(COUNTA($A612:$J612)=0,"",($G612+$H612*Settings!$B$10)*IFERROR(INDEX(Settings!$D$14:$D$28,MATCH($B612,Settings!$A$14:$A$28,0)),0))</f>
        <v/>
      </c>
      <c r="N612" s="23" t="str">
        <f aca="false">IF(COUNTA($A612:$J612)=0,"",$F612*IFERROR(INDEX(Settings!$E$14:$E$28,MATCH($B612,Settings!$A$14:$A$28,0)),0))</f>
        <v/>
      </c>
      <c r="O612" s="23" t="str">
        <f aca="false">IF(COUNTA($A612:$J612)=0,"",$D612*Settings!$B$5)</f>
        <v/>
      </c>
      <c r="P612" s="23" t="str">
        <f aca="false">IF(COUNTA($A612:$J612)=0,"",$G612*Settings!$B$6+$H612*Settings!$B$7)</f>
        <v/>
      </c>
      <c r="Q612" s="23" t="str">
        <f aca="false">IF(COUNTA($A612:$J612)=0,"",$L612*Settings!$B$8)</f>
        <v/>
      </c>
      <c r="R612" s="23" t="str">
        <f aca="false">IF(COUNTA($A612:$J612)=0,"",($P612+$Q612)*Settings!$B$9)</f>
        <v/>
      </c>
      <c r="S612" s="23" t="str">
        <f aca="false">IF(COUNTA($A612:$J612)=0,"",$C612+$J612+SUM($M612:$R612))</f>
        <v/>
      </c>
      <c r="T612" s="23" t="str">
        <f aca="false">IF(COUNTA($A612:$J612)=0,"",$L612-$S612)</f>
        <v/>
      </c>
      <c r="U612" s="24" t="str">
        <f aca="false">IF(COUNTA($A612:$J612)=0,"",IF($L612=0,0,$T612/$L612))</f>
        <v/>
      </c>
      <c r="V612" s="24" t="str">
        <f aca="false">IF(COUNTA($A612:$J612)=0,"",IF($D612=0,0,$E612/$D612))</f>
        <v/>
      </c>
      <c r="W612" s="24" t="str">
        <f aca="false">IF(COUNTA($A612:$J612)=0,"",IF($F612=0,0,$G612/$F612))</f>
        <v/>
      </c>
      <c r="X612" s="24" t="str">
        <f aca="false">IF(COUNTA($A612:$J612)=0,"",IF($F612=0,0,$H612/$F612))</f>
        <v/>
      </c>
      <c r="Y612" s="25" t="str">
        <f aca="false">IF(COUNTA($A612:$J612)=0,"",IF($C612=0,0,$L612/$C612))</f>
        <v/>
      </c>
      <c r="Z612" s="23" t="str">
        <f aca="false">IF(COUNTA($A612:$J612)=0,"",IF($G612=0,0,$C612/$G612))</f>
        <v/>
      </c>
      <c r="AA612" s="23" t="str">
        <f aca="false">IF(COUNTA($A612:$J612)=0,"",IF($G612=0,0,$T612/$G612))</f>
        <v/>
      </c>
      <c r="AB612" s="9" t="str">
        <f aca="false">IF(COUNTA($A612:$J612)=0,"",IF($B612="","Pick a product",IF($E612&gt;$D612,"Confirmed &gt; received",IF($F612&gt;$E612,"Dispatched &gt; confirmed",IF($G612+$H612&gt;$F612,"Delivered + returned &gt; dispatched","OK")))))</f>
        <v/>
      </c>
    </row>
    <row r="613" customFormat="false" ht="15" hidden="false" customHeight="false" outlineLevel="0" collapsed="false">
      <c r="A613" s="20"/>
      <c r="B613" s="14"/>
      <c r="C613" s="15"/>
      <c r="D613" s="21"/>
      <c r="E613" s="21"/>
      <c r="F613" s="21"/>
      <c r="G613" s="21"/>
      <c r="H613" s="21"/>
      <c r="I613" s="15"/>
      <c r="J613" s="15"/>
      <c r="K613" s="22" t="str">
        <f aca="false">IF(COUNTA($A613:$J613)=0,"",IF($I613&lt;&gt;"",$I613,IFERROR(INDEX(Settings!$B$14:$B$28,MATCH($B613,Settings!$A$14:$A$28,0)),0)))</f>
        <v/>
      </c>
      <c r="L613" s="23" t="str">
        <f aca="false">IF(COUNTA($A613:$J613)=0,"",$G613*($K613+IFERROR(INDEX(Settings!$C$14:$C$28,MATCH($B613,Settings!$A$14:$A$28,0)),0)))</f>
        <v/>
      </c>
      <c r="M613" s="23" t="str">
        <f aca="false">IF(COUNTA($A613:$J613)=0,"",($G613+$H613*Settings!$B$10)*IFERROR(INDEX(Settings!$D$14:$D$28,MATCH($B613,Settings!$A$14:$A$28,0)),0))</f>
        <v/>
      </c>
      <c r="N613" s="23" t="str">
        <f aca="false">IF(COUNTA($A613:$J613)=0,"",$F613*IFERROR(INDEX(Settings!$E$14:$E$28,MATCH($B613,Settings!$A$14:$A$28,0)),0))</f>
        <v/>
      </c>
      <c r="O613" s="23" t="str">
        <f aca="false">IF(COUNTA($A613:$J613)=0,"",$D613*Settings!$B$5)</f>
        <v/>
      </c>
      <c r="P613" s="23" t="str">
        <f aca="false">IF(COUNTA($A613:$J613)=0,"",$G613*Settings!$B$6+$H613*Settings!$B$7)</f>
        <v/>
      </c>
      <c r="Q613" s="23" t="str">
        <f aca="false">IF(COUNTA($A613:$J613)=0,"",$L613*Settings!$B$8)</f>
        <v/>
      </c>
      <c r="R613" s="23" t="str">
        <f aca="false">IF(COUNTA($A613:$J613)=0,"",($P613+$Q613)*Settings!$B$9)</f>
        <v/>
      </c>
      <c r="S613" s="23" t="str">
        <f aca="false">IF(COUNTA($A613:$J613)=0,"",$C613+$J613+SUM($M613:$R613))</f>
        <v/>
      </c>
      <c r="T613" s="23" t="str">
        <f aca="false">IF(COUNTA($A613:$J613)=0,"",$L613-$S613)</f>
        <v/>
      </c>
      <c r="U613" s="24" t="str">
        <f aca="false">IF(COUNTA($A613:$J613)=0,"",IF($L613=0,0,$T613/$L613))</f>
        <v/>
      </c>
      <c r="V613" s="24" t="str">
        <f aca="false">IF(COUNTA($A613:$J613)=0,"",IF($D613=0,0,$E613/$D613))</f>
        <v/>
      </c>
      <c r="W613" s="24" t="str">
        <f aca="false">IF(COUNTA($A613:$J613)=0,"",IF($F613=0,0,$G613/$F613))</f>
        <v/>
      </c>
      <c r="X613" s="24" t="str">
        <f aca="false">IF(COUNTA($A613:$J613)=0,"",IF($F613=0,0,$H613/$F613))</f>
        <v/>
      </c>
      <c r="Y613" s="25" t="str">
        <f aca="false">IF(COUNTA($A613:$J613)=0,"",IF($C613=0,0,$L613/$C613))</f>
        <v/>
      </c>
      <c r="Z613" s="23" t="str">
        <f aca="false">IF(COUNTA($A613:$J613)=0,"",IF($G613=0,0,$C613/$G613))</f>
        <v/>
      </c>
      <c r="AA613" s="23" t="str">
        <f aca="false">IF(COUNTA($A613:$J613)=0,"",IF($G613=0,0,$T613/$G613))</f>
        <v/>
      </c>
      <c r="AB613" s="9" t="str">
        <f aca="false">IF(COUNTA($A613:$J613)=0,"",IF($B613="","Pick a product",IF($E613&gt;$D613,"Confirmed &gt; received",IF($F613&gt;$E613,"Dispatched &gt; confirmed",IF($G613+$H613&gt;$F613,"Delivered + returned &gt; dispatched","OK")))))</f>
        <v/>
      </c>
    </row>
    <row r="614" customFormat="false" ht="15" hidden="false" customHeight="false" outlineLevel="0" collapsed="false">
      <c r="A614" s="20"/>
      <c r="B614" s="14"/>
      <c r="C614" s="15"/>
      <c r="D614" s="21"/>
      <c r="E614" s="21"/>
      <c r="F614" s="21"/>
      <c r="G614" s="21"/>
      <c r="H614" s="21"/>
      <c r="I614" s="15"/>
      <c r="J614" s="15"/>
      <c r="K614" s="22" t="str">
        <f aca="false">IF(COUNTA($A614:$J614)=0,"",IF($I614&lt;&gt;"",$I614,IFERROR(INDEX(Settings!$B$14:$B$28,MATCH($B614,Settings!$A$14:$A$28,0)),0)))</f>
        <v/>
      </c>
      <c r="L614" s="23" t="str">
        <f aca="false">IF(COUNTA($A614:$J614)=0,"",$G614*($K614+IFERROR(INDEX(Settings!$C$14:$C$28,MATCH($B614,Settings!$A$14:$A$28,0)),0)))</f>
        <v/>
      </c>
      <c r="M614" s="23" t="str">
        <f aca="false">IF(COUNTA($A614:$J614)=0,"",($G614+$H614*Settings!$B$10)*IFERROR(INDEX(Settings!$D$14:$D$28,MATCH($B614,Settings!$A$14:$A$28,0)),0))</f>
        <v/>
      </c>
      <c r="N614" s="23" t="str">
        <f aca="false">IF(COUNTA($A614:$J614)=0,"",$F614*IFERROR(INDEX(Settings!$E$14:$E$28,MATCH($B614,Settings!$A$14:$A$28,0)),0))</f>
        <v/>
      </c>
      <c r="O614" s="23" t="str">
        <f aca="false">IF(COUNTA($A614:$J614)=0,"",$D614*Settings!$B$5)</f>
        <v/>
      </c>
      <c r="P614" s="23" t="str">
        <f aca="false">IF(COUNTA($A614:$J614)=0,"",$G614*Settings!$B$6+$H614*Settings!$B$7)</f>
        <v/>
      </c>
      <c r="Q614" s="23" t="str">
        <f aca="false">IF(COUNTA($A614:$J614)=0,"",$L614*Settings!$B$8)</f>
        <v/>
      </c>
      <c r="R614" s="23" t="str">
        <f aca="false">IF(COUNTA($A614:$J614)=0,"",($P614+$Q614)*Settings!$B$9)</f>
        <v/>
      </c>
      <c r="S614" s="23" t="str">
        <f aca="false">IF(COUNTA($A614:$J614)=0,"",$C614+$J614+SUM($M614:$R614))</f>
        <v/>
      </c>
      <c r="T614" s="23" t="str">
        <f aca="false">IF(COUNTA($A614:$J614)=0,"",$L614-$S614)</f>
        <v/>
      </c>
      <c r="U614" s="24" t="str">
        <f aca="false">IF(COUNTA($A614:$J614)=0,"",IF($L614=0,0,$T614/$L614))</f>
        <v/>
      </c>
      <c r="V614" s="24" t="str">
        <f aca="false">IF(COUNTA($A614:$J614)=0,"",IF($D614=0,0,$E614/$D614))</f>
        <v/>
      </c>
      <c r="W614" s="24" t="str">
        <f aca="false">IF(COUNTA($A614:$J614)=0,"",IF($F614=0,0,$G614/$F614))</f>
        <v/>
      </c>
      <c r="X614" s="24" t="str">
        <f aca="false">IF(COUNTA($A614:$J614)=0,"",IF($F614=0,0,$H614/$F614))</f>
        <v/>
      </c>
      <c r="Y614" s="25" t="str">
        <f aca="false">IF(COUNTA($A614:$J614)=0,"",IF($C614=0,0,$L614/$C614))</f>
        <v/>
      </c>
      <c r="Z614" s="23" t="str">
        <f aca="false">IF(COUNTA($A614:$J614)=0,"",IF($G614=0,0,$C614/$G614))</f>
        <v/>
      </c>
      <c r="AA614" s="23" t="str">
        <f aca="false">IF(COUNTA($A614:$J614)=0,"",IF($G614=0,0,$T614/$G614))</f>
        <v/>
      </c>
      <c r="AB614" s="9" t="str">
        <f aca="false">IF(COUNTA($A614:$J614)=0,"",IF($B614="","Pick a product",IF($E614&gt;$D614,"Confirmed &gt; received",IF($F614&gt;$E614,"Dispatched &gt; confirmed",IF($G614+$H614&gt;$F614,"Delivered + returned &gt; dispatched","OK")))))</f>
        <v/>
      </c>
    </row>
    <row r="615" customFormat="false" ht="15" hidden="false" customHeight="false" outlineLevel="0" collapsed="false">
      <c r="A615" s="20"/>
      <c r="B615" s="14"/>
      <c r="C615" s="15"/>
      <c r="D615" s="21"/>
      <c r="E615" s="21"/>
      <c r="F615" s="21"/>
      <c r="G615" s="21"/>
      <c r="H615" s="21"/>
      <c r="I615" s="15"/>
      <c r="J615" s="15"/>
      <c r="K615" s="22" t="str">
        <f aca="false">IF(COUNTA($A615:$J615)=0,"",IF($I615&lt;&gt;"",$I615,IFERROR(INDEX(Settings!$B$14:$B$28,MATCH($B615,Settings!$A$14:$A$28,0)),0)))</f>
        <v/>
      </c>
      <c r="L615" s="23" t="str">
        <f aca="false">IF(COUNTA($A615:$J615)=0,"",$G615*($K615+IFERROR(INDEX(Settings!$C$14:$C$28,MATCH($B615,Settings!$A$14:$A$28,0)),0)))</f>
        <v/>
      </c>
      <c r="M615" s="23" t="str">
        <f aca="false">IF(COUNTA($A615:$J615)=0,"",($G615+$H615*Settings!$B$10)*IFERROR(INDEX(Settings!$D$14:$D$28,MATCH($B615,Settings!$A$14:$A$28,0)),0))</f>
        <v/>
      </c>
      <c r="N615" s="23" t="str">
        <f aca="false">IF(COUNTA($A615:$J615)=0,"",$F615*IFERROR(INDEX(Settings!$E$14:$E$28,MATCH($B615,Settings!$A$14:$A$28,0)),0))</f>
        <v/>
      </c>
      <c r="O615" s="23" t="str">
        <f aca="false">IF(COUNTA($A615:$J615)=0,"",$D615*Settings!$B$5)</f>
        <v/>
      </c>
      <c r="P615" s="23" t="str">
        <f aca="false">IF(COUNTA($A615:$J615)=0,"",$G615*Settings!$B$6+$H615*Settings!$B$7)</f>
        <v/>
      </c>
      <c r="Q615" s="23" t="str">
        <f aca="false">IF(COUNTA($A615:$J615)=0,"",$L615*Settings!$B$8)</f>
        <v/>
      </c>
      <c r="R615" s="23" t="str">
        <f aca="false">IF(COUNTA($A615:$J615)=0,"",($P615+$Q615)*Settings!$B$9)</f>
        <v/>
      </c>
      <c r="S615" s="23" t="str">
        <f aca="false">IF(COUNTA($A615:$J615)=0,"",$C615+$J615+SUM($M615:$R615))</f>
        <v/>
      </c>
      <c r="T615" s="23" t="str">
        <f aca="false">IF(COUNTA($A615:$J615)=0,"",$L615-$S615)</f>
        <v/>
      </c>
      <c r="U615" s="24" t="str">
        <f aca="false">IF(COUNTA($A615:$J615)=0,"",IF($L615=0,0,$T615/$L615))</f>
        <v/>
      </c>
      <c r="V615" s="24" t="str">
        <f aca="false">IF(COUNTA($A615:$J615)=0,"",IF($D615=0,0,$E615/$D615))</f>
        <v/>
      </c>
      <c r="W615" s="24" t="str">
        <f aca="false">IF(COUNTA($A615:$J615)=0,"",IF($F615=0,0,$G615/$F615))</f>
        <v/>
      </c>
      <c r="X615" s="24" t="str">
        <f aca="false">IF(COUNTA($A615:$J615)=0,"",IF($F615=0,0,$H615/$F615))</f>
        <v/>
      </c>
      <c r="Y615" s="25" t="str">
        <f aca="false">IF(COUNTA($A615:$J615)=0,"",IF($C615=0,0,$L615/$C615))</f>
        <v/>
      </c>
      <c r="Z615" s="23" t="str">
        <f aca="false">IF(COUNTA($A615:$J615)=0,"",IF($G615=0,0,$C615/$G615))</f>
        <v/>
      </c>
      <c r="AA615" s="23" t="str">
        <f aca="false">IF(COUNTA($A615:$J615)=0,"",IF($G615=0,0,$T615/$G615))</f>
        <v/>
      </c>
      <c r="AB615" s="9" t="str">
        <f aca="false">IF(COUNTA($A615:$J615)=0,"",IF($B615="","Pick a product",IF($E615&gt;$D615,"Confirmed &gt; received",IF($F615&gt;$E615,"Dispatched &gt; confirmed",IF($G615+$H615&gt;$F615,"Delivered + returned &gt; dispatched","OK")))))</f>
        <v/>
      </c>
    </row>
    <row r="616" customFormat="false" ht="15" hidden="false" customHeight="false" outlineLevel="0" collapsed="false">
      <c r="A616" s="20"/>
      <c r="B616" s="14"/>
      <c r="C616" s="15"/>
      <c r="D616" s="21"/>
      <c r="E616" s="21"/>
      <c r="F616" s="21"/>
      <c r="G616" s="21"/>
      <c r="H616" s="21"/>
      <c r="I616" s="15"/>
      <c r="J616" s="15"/>
      <c r="K616" s="22" t="str">
        <f aca="false">IF(COUNTA($A616:$J616)=0,"",IF($I616&lt;&gt;"",$I616,IFERROR(INDEX(Settings!$B$14:$B$28,MATCH($B616,Settings!$A$14:$A$28,0)),0)))</f>
        <v/>
      </c>
      <c r="L616" s="23" t="str">
        <f aca="false">IF(COUNTA($A616:$J616)=0,"",$G616*($K616+IFERROR(INDEX(Settings!$C$14:$C$28,MATCH($B616,Settings!$A$14:$A$28,0)),0)))</f>
        <v/>
      </c>
      <c r="M616" s="23" t="str">
        <f aca="false">IF(COUNTA($A616:$J616)=0,"",($G616+$H616*Settings!$B$10)*IFERROR(INDEX(Settings!$D$14:$D$28,MATCH($B616,Settings!$A$14:$A$28,0)),0))</f>
        <v/>
      </c>
      <c r="N616" s="23" t="str">
        <f aca="false">IF(COUNTA($A616:$J616)=0,"",$F616*IFERROR(INDEX(Settings!$E$14:$E$28,MATCH($B616,Settings!$A$14:$A$28,0)),0))</f>
        <v/>
      </c>
      <c r="O616" s="23" t="str">
        <f aca="false">IF(COUNTA($A616:$J616)=0,"",$D616*Settings!$B$5)</f>
        <v/>
      </c>
      <c r="P616" s="23" t="str">
        <f aca="false">IF(COUNTA($A616:$J616)=0,"",$G616*Settings!$B$6+$H616*Settings!$B$7)</f>
        <v/>
      </c>
      <c r="Q616" s="23" t="str">
        <f aca="false">IF(COUNTA($A616:$J616)=0,"",$L616*Settings!$B$8)</f>
        <v/>
      </c>
      <c r="R616" s="23" t="str">
        <f aca="false">IF(COUNTA($A616:$J616)=0,"",($P616+$Q616)*Settings!$B$9)</f>
        <v/>
      </c>
      <c r="S616" s="23" t="str">
        <f aca="false">IF(COUNTA($A616:$J616)=0,"",$C616+$J616+SUM($M616:$R616))</f>
        <v/>
      </c>
      <c r="T616" s="23" t="str">
        <f aca="false">IF(COUNTA($A616:$J616)=0,"",$L616-$S616)</f>
        <v/>
      </c>
      <c r="U616" s="24" t="str">
        <f aca="false">IF(COUNTA($A616:$J616)=0,"",IF($L616=0,0,$T616/$L616))</f>
        <v/>
      </c>
      <c r="V616" s="24" t="str">
        <f aca="false">IF(COUNTA($A616:$J616)=0,"",IF($D616=0,0,$E616/$D616))</f>
        <v/>
      </c>
      <c r="W616" s="24" t="str">
        <f aca="false">IF(COUNTA($A616:$J616)=0,"",IF($F616=0,0,$G616/$F616))</f>
        <v/>
      </c>
      <c r="X616" s="24" t="str">
        <f aca="false">IF(COUNTA($A616:$J616)=0,"",IF($F616=0,0,$H616/$F616))</f>
        <v/>
      </c>
      <c r="Y616" s="25" t="str">
        <f aca="false">IF(COUNTA($A616:$J616)=0,"",IF($C616=0,0,$L616/$C616))</f>
        <v/>
      </c>
      <c r="Z616" s="23" t="str">
        <f aca="false">IF(COUNTA($A616:$J616)=0,"",IF($G616=0,0,$C616/$G616))</f>
        <v/>
      </c>
      <c r="AA616" s="23" t="str">
        <f aca="false">IF(COUNTA($A616:$J616)=0,"",IF($G616=0,0,$T616/$G616))</f>
        <v/>
      </c>
      <c r="AB616" s="9" t="str">
        <f aca="false">IF(COUNTA($A616:$J616)=0,"",IF($B616="","Pick a product",IF($E616&gt;$D616,"Confirmed &gt; received",IF($F616&gt;$E616,"Dispatched &gt; confirmed",IF($G616+$H616&gt;$F616,"Delivered + returned &gt; dispatched","OK")))))</f>
        <v/>
      </c>
    </row>
    <row r="617" customFormat="false" ht="15" hidden="false" customHeight="false" outlineLevel="0" collapsed="false">
      <c r="A617" s="20"/>
      <c r="B617" s="14"/>
      <c r="C617" s="15"/>
      <c r="D617" s="21"/>
      <c r="E617" s="21"/>
      <c r="F617" s="21"/>
      <c r="G617" s="21"/>
      <c r="H617" s="21"/>
      <c r="I617" s="15"/>
      <c r="J617" s="15"/>
      <c r="K617" s="22" t="str">
        <f aca="false">IF(COUNTA($A617:$J617)=0,"",IF($I617&lt;&gt;"",$I617,IFERROR(INDEX(Settings!$B$14:$B$28,MATCH($B617,Settings!$A$14:$A$28,0)),0)))</f>
        <v/>
      </c>
      <c r="L617" s="23" t="str">
        <f aca="false">IF(COUNTA($A617:$J617)=0,"",$G617*($K617+IFERROR(INDEX(Settings!$C$14:$C$28,MATCH($B617,Settings!$A$14:$A$28,0)),0)))</f>
        <v/>
      </c>
      <c r="M617" s="23" t="str">
        <f aca="false">IF(COUNTA($A617:$J617)=0,"",($G617+$H617*Settings!$B$10)*IFERROR(INDEX(Settings!$D$14:$D$28,MATCH($B617,Settings!$A$14:$A$28,0)),0))</f>
        <v/>
      </c>
      <c r="N617" s="23" t="str">
        <f aca="false">IF(COUNTA($A617:$J617)=0,"",$F617*IFERROR(INDEX(Settings!$E$14:$E$28,MATCH($B617,Settings!$A$14:$A$28,0)),0))</f>
        <v/>
      </c>
      <c r="O617" s="23" t="str">
        <f aca="false">IF(COUNTA($A617:$J617)=0,"",$D617*Settings!$B$5)</f>
        <v/>
      </c>
      <c r="P617" s="23" t="str">
        <f aca="false">IF(COUNTA($A617:$J617)=0,"",$G617*Settings!$B$6+$H617*Settings!$B$7)</f>
        <v/>
      </c>
      <c r="Q617" s="23" t="str">
        <f aca="false">IF(COUNTA($A617:$J617)=0,"",$L617*Settings!$B$8)</f>
        <v/>
      </c>
      <c r="R617" s="23" t="str">
        <f aca="false">IF(COUNTA($A617:$J617)=0,"",($P617+$Q617)*Settings!$B$9)</f>
        <v/>
      </c>
      <c r="S617" s="23" t="str">
        <f aca="false">IF(COUNTA($A617:$J617)=0,"",$C617+$J617+SUM($M617:$R617))</f>
        <v/>
      </c>
      <c r="T617" s="23" t="str">
        <f aca="false">IF(COUNTA($A617:$J617)=0,"",$L617-$S617)</f>
        <v/>
      </c>
      <c r="U617" s="24" t="str">
        <f aca="false">IF(COUNTA($A617:$J617)=0,"",IF($L617=0,0,$T617/$L617))</f>
        <v/>
      </c>
      <c r="V617" s="24" t="str">
        <f aca="false">IF(COUNTA($A617:$J617)=0,"",IF($D617=0,0,$E617/$D617))</f>
        <v/>
      </c>
      <c r="W617" s="24" t="str">
        <f aca="false">IF(COUNTA($A617:$J617)=0,"",IF($F617=0,0,$G617/$F617))</f>
        <v/>
      </c>
      <c r="X617" s="24" t="str">
        <f aca="false">IF(COUNTA($A617:$J617)=0,"",IF($F617=0,0,$H617/$F617))</f>
        <v/>
      </c>
      <c r="Y617" s="25" t="str">
        <f aca="false">IF(COUNTA($A617:$J617)=0,"",IF($C617=0,0,$L617/$C617))</f>
        <v/>
      </c>
      <c r="Z617" s="23" t="str">
        <f aca="false">IF(COUNTA($A617:$J617)=0,"",IF($G617=0,0,$C617/$G617))</f>
        <v/>
      </c>
      <c r="AA617" s="23" t="str">
        <f aca="false">IF(COUNTA($A617:$J617)=0,"",IF($G617=0,0,$T617/$G617))</f>
        <v/>
      </c>
      <c r="AB617" s="9" t="str">
        <f aca="false">IF(COUNTA($A617:$J617)=0,"",IF($B617="","Pick a product",IF($E617&gt;$D617,"Confirmed &gt; received",IF($F617&gt;$E617,"Dispatched &gt; confirmed",IF($G617+$H617&gt;$F617,"Delivered + returned &gt; dispatched","OK")))))</f>
        <v/>
      </c>
    </row>
    <row r="618" customFormat="false" ht="15" hidden="false" customHeight="false" outlineLevel="0" collapsed="false">
      <c r="A618" s="20"/>
      <c r="B618" s="14"/>
      <c r="C618" s="15"/>
      <c r="D618" s="21"/>
      <c r="E618" s="21"/>
      <c r="F618" s="21"/>
      <c r="G618" s="21"/>
      <c r="H618" s="21"/>
      <c r="I618" s="15"/>
      <c r="J618" s="15"/>
      <c r="K618" s="22" t="str">
        <f aca="false">IF(COUNTA($A618:$J618)=0,"",IF($I618&lt;&gt;"",$I618,IFERROR(INDEX(Settings!$B$14:$B$28,MATCH($B618,Settings!$A$14:$A$28,0)),0)))</f>
        <v/>
      </c>
      <c r="L618" s="23" t="str">
        <f aca="false">IF(COUNTA($A618:$J618)=0,"",$G618*($K618+IFERROR(INDEX(Settings!$C$14:$C$28,MATCH($B618,Settings!$A$14:$A$28,0)),0)))</f>
        <v/>
      </c>
      <c r="M618" s="23" t="str">
        <f aca="false">IF(COUNTA($A618:$J618)=0,"",($G618+$H618*Settings!$B$10)*IFERROR(INDEX(Settings!$D$14:$D$28,MATCH($B618,Settings!$A$14:$A$28,0)),0))</f>
        <v/>
      </c>
      <c r="N618" s="23" t="str">
        <f aca="false">IF(COUNTA($A618:$J618)=0,"",$F618*IFERROR(INDEX(Settings!$E$14:$E$28,MATCH($B618,Settings!$A$14:$A$28,0)),0))</f>
        <v/>
      </c>
      <c r="O618" s="23" t="str">
        <f aca="false">IF(COUNTA($A618:$J618)=0,"",$D618*Settings!$B$5)</f>
        <v/>
      </c>
      <c r="P618" s="23" t="str">
        <f aca="false">IF(COUNTA($A618:$J618)=0,"",$G618*Settings!$B$6+$H618*Settings!$B$7)</f>
        <v/>
      </c>
      <c r="Q618" s="23" t="str">
        <f aca="false">IF(COUNTA($A618:$J618)=0,"",$L618*Settings!$B$8)</f>
        <v/>
      </c>
      <c r="R618" s="23" t="str">
        <f aca="false">IF(COUNTA($A618:$J618)=0,"",($P618+$Q618)*Settings!$B$9)</f>
        <v/>
      </c>
      <c r="S618" s="23" t="str">
        <f aca="false">IF(COUNTA($A618:$J618)=0,"",$C618+$J618+SUM($M618:$R618))</f>
        <v/>
      </c>
      <c r="T618" s="23" t="str">
        <f aca="false">IF(COUNTA($A618:$J618)=0,"",$L618-$S618)</f>
        <v/>
      </c>
      <c r="U618" s="24" t="str">
        <f aca="false">IF(COUNTA($A618:$J618)=0,"",IF($L618=0,0,$T618/$L618))</f>
        <v/>
      </c>
      <c r="V618" s="24" t="str">
        <f aca="false">IF(COUNTA($A618:$J618)=0,"",IF($D618=0,0,$E618/$D618))</f>
        <v/>
      </c>
      <c r="W618" s="24" t="str">
        <f aca="false">IF(COUNTA($A618:$J618)=0,"",IF($F618=0,0,$G618/$F618))</f>
        <v/>
      </c>
      <c r="X618" s="24" t="str">
        <f aca="false">IF(COUNTA($A618:$J618)=0,"",IF($F618=0,0,$H618/$F618))</f>
        <v/>
      </c>
      <c r="Y618" s="25" t="str">
        <f aca="false">IF(COUNTA($A618:$J618)=0,"",IF($C618=0,0,$L618/$C618))</f>
        <v/>
      </c>
      <c r="Z618" s="23" t="str">
        <f aca="false">IF(COUNTA($A618:$J618)=0,"",IF($G618=0,0,$C618/$G618))</f>
        <v/>
      </c>
      <c r="AA618" s="23" t="str">
        <f aca="false">IF(COUNTA($A618:$J618)=0,"",IF($G618=0,0,$T618/$G618))</f>
        <v/>
      </c>
      <c r="AB618" s="9" t="str">
        <f aca="false">IF(COUNTA($A618:$J618)=0,"",IF($B618="","Pick a product",IF($E618&gt;$D618,"Confirmed &gt; received",IF($F618&gt;$E618,"Dispatched &gt; confirmed",IF($G618+$H618&gt;$F618,"Delivered + returned &gt; dispatched","OK")))))</f>
        <v/>
      </c>
    </row>
    <row r="619" customFormat="false" ht="15" hidden="false" customHeight="false" outlineLevel="0" collapsed="false">
      <c r="A619" s="20"/>
      <c r="B619" s="14"/>
      <c r="C619" s="15"/>
      <c r="D619" s="21"/>
      <c r="E619" s="21"/>
      <c r="F619" s="21"/>
      <c r="G619" s="21"/>
      <c r="H619" s="21"/>
      <c r="I619" s="15"/>
      <c r="J619" s="15"/>
      <c r="K619" s="22" t="str">
        <f aca="false">IF(COUNTA($A619:$J619)=0,"",IF($I619&lt;&gt;"",$I619,IFERROR(INDEX(Settings!$B$14:$B$28,MATCH($B619,Settings!$A$14:$A$28,0)),0)))</f>
        <v/>
      </c>
      <c r="L619" s="23" t="str">
        <f aca="false">IF(COUNTA($A619:$J619)=0,"",$G619*($K619+IFERROR(INDEX(Settings!$C$14:$C$28,MATCH($B619,Settings!$A$14:$A$28,0)),0)))</f>
        <v/>
      </c>
      <c r="M619" s="23" t="str">
        <f aca="false">IF(COUNTA($A619:$J619)=0,"",($G619+$H619*Settings!$B$10)*IFERROR(INDEX(Settings!$D$14:$D$28,MATCH($B619,Settings!$A$14:$A$28,0)),0))</f>
        <v/>
      </c>
      <c r="N619" s="23" t="str">
        <f aca="false">IF(COUNTA($A619:$J619)=0,"",$F619*IFERROR(INDEX(Settings!$E$14:$E$28,MATCH($B619,Settings!$A$14:$A$28,0)),0))</f>
        <v/>
      </c>
      <c r="O619" s="23" t="str">
        <f aca="false">IF(COUNTA($A619:$J619)=0,"",$D619*Settings!$B$5)</f>
        <v/>
      </c>
      <c r="P619" s="23" t="str">
        <f aca="false">IF(COUNTA($A619:$J619)=0,"",$G619*Settings!$B$6+$H619*Settings!$B$7)</f>
        <v/>
      </c>
      <c r="Q619" s="23" t="str">
        <f aca="false">IF(COUNTA($A619:$J619)=0,"",$L619*Settings!$B$8)</f>
        <v/>
      </c>
      <c r="R619" s="23" t="str">
        <f aca="false">IF(COUNTA($A619:$J619)=0,"",($P619+$Q619)*Settings!$B$9)</f>
        <v/>
      </c>
      <c r="S619" s="23" t="str">
        <f aca="false">IF(COUNTA($A619:$J619)=0,"",$C619+$J619+SUM($M619:$R619))</f>
        <v/>
      </c>
      <c r="T619" s="23" t="str">
        <f aca="false">IF(COUNTA($A619:$J619)=0,"",$L619-$S619)</f>
        <v/>
      </c>
      <c r="U619" s="24" t="str">
        <f aca="false">IF(COUNTA($A619:$J619)=0,"",IF($L619=0,0,$T619/$L619))</f>
        <v/>
      </c>
      <c r="V619" s="24" t="str">
        <f aca="false">IF(COUNTA($A619:$J619)=0,"",IF($D619=0,0,$E619/$D619))</f>
        <v/>
      </c>
      <c r="W619" s="24" t="str">
        <f aca="false">IF(COUNTA($A619:$J619)=0,"",IF($F619=0,0,$G619/$F619))</f>
        <v/>
      </c>
      <c r="X619" s="24" t="str">
        <f aca="false">IF(COUNTA($A619:$J619)=0,"",IF($F619=0,0,$H619/$F619))</f>
        <v/>
      </c>
      <c r="Y619" s="25" t="str">
        <f aca="false">IF(COUNTA($A619:$J619)=0,"",IF($C619=0,0,$L619/$C619))</f>
        <v/>
      </c>
      <c r="Z619" s="23" t="str">
        <f aca="false">IF(COUNTA($A619:$J619)=0,"",IF($G619=0,0,$C619/$G619))</f>
        <v/>
      </c>
      <c r="AA619" s="23" t="str">
        <f aca="false">IF(COUNTA($A619:$J619)=0,"",IF($G619=0,0,$T619/$G619))</f>
        <v/>
      </c>
      <c r="AB619" s="9" t="str">
        <f aca="false">IF(COUNTA($A619:$J619)=0,"",IF($B619="","Pick a product",IF($E619&gt;$D619,"Confirmed &gt; received",IF($F619&gt;$E619,"Dispatched &gt; confirmed",IF($G619+$H619&gt;$F619,"Delivered + returned &gt; dispatched","OK")))))</f>
        <v/>
      </c>
    </row>
    <row r="620" customFormat="false" ht="15" hidden="false" customHeight="false" outlineLevel="0" collapsed="false">
      <c r="A620" s="20"/>
      <c r="B620" s="14"/>
      <c r="C620" s="15"/>
      <c r="D620" s="21"/>
      <c r="E620" s="21"/>
      <c r="F620" s="21"/>
      <c r="G620" s="21"/>
      <c r="H620" s="21"/>
      <c r="I620" s="15"/>
      <c r="J620" s="15"/>
      <c r="K620" s="22" t="str">
        <f aca="false">IF(COUNTA($A620:$J620)=0,"",IF($I620&lt;&gt;"",$I620,IFERROR(INDEX(Settings!$B$14:$B$28,MATCH($B620,Settings!$A$14:$A$28,0)),0)))</f>
        <v/>
      </c>
      <c r="L620" s="23" t="str">
        <f aca="false">IF(COUNTA($A620:$J620)=0,"",$G620*($K620+IFERROR(INDEX(Settings!$C$14:$C$28,MATCH($B620,Settings!$A$14:$A$28,0)),0)))</f>
        <v/>
      </c>
      <c r="M620" s="23" t="str">
        <f aca="false">IF(COUNTA($A620:$J620)=0,"",($G620+$H620*Settings!$B$10)*IFERROR(INDEX(Settings!$D$14:$D$28,MATCH($B620,Settings!$A$14:$A$28,0)),0))</f>
        <v/>
      </c>
      <c r="N620" s="23" t="str">
        <f aca="false">IF(COUNTA($A620:$J620)=0,"",$F620*IFERROR(INDEX(Settings!$E$14:$E$28,MATCH($B620,Settings!$A$14:$A$28,0)),0))</f>
        <v/>
      </c>
      <c r="O620" s="23" t="str">
        <f aca="false">IF(COUNTA($A620:$J620)=0,"",$D620*Settings!$B$5)</f>
        <v/>
      </c>
      <c r="P620" s="23" t="str">
        <f aca="false">IF(COUNTA($A620:$J620)=0,"",$G620*Settings!$B$6+$H620*Settings!$B$7)</f>
        <v/>
      </c>
      <c r="Q620" s="23" t="str">
        <f aca="false">IF(COUNTA($A620:$J620)=0,"",$L620*Settings!$B$8)</f>
        <v/>
      </c>
      <c r="R620" s="23" t="str">
        <f aca="false">IF(COUNTA($A620:$J620)=0,"",($P620+$Q620)*Settings!$B$9)</f>
        <v/>
      </c>
      <c r="S620" s="23" t="str">
        <f aca="false">IF(COUNTA($A620:$J620)=0,"",$C620+$J620+SUM($M620:$R620))</f>
        <v/>
      </c>
      <c r="T620" s="23" t="str">
        <f aca="false">IF(COUNTA($A620:$J620)=0,"",$L620-$S620)</f>
        <v/>
      </c>
      <c r="U620" s="24" t="str">
        <f aca="false">IF(COUNTA($A620:$J620)=0,"",IF($L620=0,0,$T620/$L620))</f>
        <v/>
      </c>
      <c r="V620" s="24" t="str">
        <f aca="false">IF(COUNTA($A620:$J620)=0,"",IF($D620=0,0,$E620/$D620))</f>
        <v/>
      </c>
      <c r="W620" s="24" t="str">
        <f aca="false">IF(COUNTA($A620:$J620)=0,"",IF($F620=0,0,$G620/$F620))</f>
        <v/>
      </c>
      <c r="X620" s="24" t="str">
        <f aca="false">IF(COUNTA($A620:$J620)=0,"",IF($F620=0,0,$H620/$F620))</f>
        <v/>
      </c>
      <c r="Y620" s="25" t="str">
        <f aca="false">IF(COUNTA($A620:$J620)=0,"",IF($C620=0,0,$L620/$C620))</f>
        <v/>
      </c>
      <c r="Z620" s="23" t="str">
        <f aca="false">IF(COUNTA($A620:$J620)=0,"",IF($G620=0,0,$C620/$G620))</f>
        <v/>
      </c>
      <c r="AA620" s="23" t="str">
        <f aca="false">IF(COUNTA($A620:$J620)=0,"",IF($G620=0,0,$T620/$G620))</f>
        <v/>
      </c>
      <c r="AB620" s="9" t="str">
        <f aca="false">IF(COUNTA($A620:$J620)=0,"",IF($B620="","Pick a product",IF($E620&gt;$D620,"Confirmed &gt; received",IF($F620&gt;$E620,"Dispatched &gt; confirmed",IF($G620+$H620&gt;$F620,"Delivered + returned &gt; dispatched","OK")))))</f>
        <v/>
      </c>
    </row>
    <row r="621" customFormat="false" ht="15" hidden="false" customHeight="false" outlineLevel="0" collapsed="false">
      <c r="A621" s="20"/>
      <c r="B621" s="14"/>
      <c r="C621" s="15"/>
      <c r="D621" s="21"/>
      <c r="E621" s="21"/>
      <c r="F621" s="21"/>
      <c r="G621" s="21"/>
      <c r="H621" s="21"/>
      <c r="I621" s="15"/>
      <c r="J621" s="15"/>
      <c r="K621" s="22" t="str">
        <f aca="false">IF(COUNTA($A621:$J621)=0,"",IF($I621&lt;&gt;"",$I621,IFERROR(INDEX(Settings!$B$14:$B$28,MATCH($B621,Settings!$A$14:$A$28,0)),0)))</f>
        <v/>
      </c>
      <c r="L621" s="23" t="str">
        <f aca="false">IF(COUNTA($A621:$J621)=0,"",$G621*($K621+IFERROR(INDEX(Settings!$C$14:$C$28,MATCH($B621,Settings!$A$14:$A$28,0)),0)))</f>
        <v/>
      </c>
      <c r="M621" s="23" t="str">
        <f aca="false">IF(COUNTA($A621:$J621)=0,"",($G621+$H621*Settings!$B$10)*IFERROR(INDEX(Settings!$D$14:$D$28,MATCH($B621,Settings!$A$14:$A$28,0)),0))</f>
        <v/>
      </c>
      <c r="N621" s="23" t="str">
        <f aca="false">IF(COUNTA($A621:$J621)=0,"",$F621*IFERROR(INDEX(Settings!$E$14:$E$28,MATCH($B621,Settings!$A$14:$A$28,0)),0))</f>
        <v/>
      </c>
      <c r="O621" s="23" t="str">
        <f aca="false">IF(COUNTA($A621:$J621)=0,"",$D621*Settings!$B$5)</f>
        <v/>
      </c>
      <c r="P621" s="23" t="str">
        <f aca="false">IF(COUNTA($A621:$J621)=0,"",$G621*Settings!$B$6+$H621*Settings!$B$7)</f>
        <v/>
      </c>
      <c r="Q621" s="23" t="str">
        <f aca="false">IF(COUNTA($A621:$J621)=0,"",$L621*Settings!$B$8)</f>
        <v/>
      </c>
      <c r="R621" s="23" t="str">
        <f aca="false">IF(COUNTA($A621:$J621)=0,"",($P621+$Q621)*Settings!$B$9)</f>
        <v/>
      </c>
      <c r="S621" s="23" t="str">
        <f aca="false">IF(COUNTA($A621:$J621)=0,"",$C621+$J621+SUM($M621:$R621))</f>
        <v/>
      </c>
      <c r="T621" s="23" t="str">
        <f aca="false">IF(COUNTA($A621:$J621)=0,"",$L621-$S621)</f>
        <v/>
      </c>
      <c r="U621" s="24" t="str">
        <f aca="false">IF(COUNTA($A621:$J621)=0,"",IF($L621=0,0,$T621/$L621))</f>
        <v/>
      </c>
      <c r="V621" s="24" t="str">
        <f aca="false">IF(COUNTA($A621:$J621)=0,"",IF($D621=0,0,$E621/$D621))</f>
        <v/>
      </c>
      <c r="W621" s="24" t="str">
        <f aca="false">IF(COUNTA($A621:$J621)=0,"",IF($F621=0,0,$G621/$F621))</f>
        <v/>
      </c>
      <c r="X621" s="24" t="str">
        <f aca="false">IF(COUNTA($A621:$J621)=0,"",IF($F621=0,0,$H621/$F621))</f>
        <v/>
      </c>
      <c r="Y621" s="25" t="str">
        <f aca="false">IF(COUNTA($A621:$J621)=0,"",IF($C621=0,0,$L621/$C621))</f>
        <v/>
      </c>
      <c r="Z621" s="23" t="str">
        <f aca="false">IF(COUNTA($A621:$J621)=0,"",IF($G621=0,0,$C621/$G621))</f>
        <v/>
      </c>
      <c r="AA621" s="23" t="str">
        <f aca="false">IF(COUNTA($A621:$J621)=0,"",IF($G621=0,0,$T621/$G621))</f>
        <v/>
      </c>
      <c r="AB621" s="9" t="str">
        <f aca="false">IF(COUNTA($A621:$J621)=0,"",IF($B621="","Pick a product",IF($E621&gt;$D621,"Confirmed &gt; received",IF($F621&gt;$E621,"Dispatched &gt; confirmed",IF($G621+$H621&gt;$F621,"Delivered + returned &gt; dispatched","OK")))))</f>
        <v/>
      </c>
    </row>
    <row r="622" customFormat="false" ht="15" hidden="false" customHeight="false" outlineLevel="0" collapsed="false">
      <c r="A622" s="20"/>
      <c r="B622" s="14"/>
      <c r="C622" s="15"/>
      <c r="D622" s="21"/>
      <c r="E622" s="21"/>
      <c r="F622" s="21"/>
      <c r="G622" s="21"/>
      <c r="H622" s="21"/>
      <c r="I622" s="15"/>
      <c r="J622" s="15"/>
      <c r="K622" s="22" t="str">
        <f aca="false">IF(COUNTA($A622:$J622)=0,"",IF($I622&lt;&gt;"",$I622,IFERROR(INDEX(Settings!$B$14:$B$28,MATCH($B622,Settings!$A$14:$A$28,0)),0)))</f>
        <v/>
      </c>
      <c r="L622" s="23" t="str">
        <f aca="false">IF(COUNTA($A622:$J622)=0,"",$G622*($K622+IFERROR(INDEX(Settings!$C$14:$C$28,MATCH($B622,Settings!$A$14:$A$28,0)),0)))</f>
        <v/>
      </c>
      <c r="M622" s="23" t="str">
        <f aca="false">IF(COUNTA($A622:$J622)=0,"",($G622+$H622*Settings!$B$10)*IFERROR(INDEX(Settings!$D$14:$D$28,MATCH($B622,Settings!$A$14:$A$28,0)),0))</f>
        <v/>
      </c>
      <c r="N622" s="23" t="str">
        <f aca="false">IF(COUNTA($A622:$J622)=0,"",$F622*IFERROR(INDEX(Settings!$E$14:$E$28,MATCH($B622,Settings!$A$14:$A$28,0)),0))</f>
        <v/>
      </c>
      <c r="O622" s="23" t="str">
        <f aca="false">IF(COUNTA($A622:$J622)=0,"",$D622*Settings!$B$5)</f>
        <v/>
      </c>
      <c r="P622" s="23" t="str">
        <f aca="false">IF(COUNTA($A622:$J622)=0,"",$G622*Settings!$B$6+$H622*Settings!$B$7)</f>
        <v/>
      </c>
      <c r="Q622" s="23" t="str">
        <f aca="false">IF(COUNTA($A622:$J622)=0,"",$L622*Settings!$B$8)</f>
        <v/>
      </c>
      <c r="R622" s="23" t="str">
        <f aca="false">IF(COUNTA($A622:$J622)=0,"",($P622+$Q622)*Settings!$B$9)</f>
        <v/>
      </c>
      <c r="S622" s="23" t="str">
        <f aca="false">IF(COUNTA($A622:$J622)=0,"",$C622+$J622+SUM($M622:$R622))</f>
        <v/>
      </c>
      <c r="T622" s="23" t="str">
        <f aca="false">IF(COUNTA($A622:$J622)=0,"",$L622-$S622)</f>
        <v/>
      </c>
      <c r="U622" s="24" t="str">
        <f aca="false">IF(COUNTA($A622:$J622)=0,"",IF($L622=0,0,$T622/$L622))</f>
        <v/>
      </c>
      <c r="V622" s="24" t="str">
        <f aca="false">IF(COUNTA($A622:$J622)=0,"",IF($D622=0,0,$E622/$D622))</f>
        <v/>
      </c>
      <c r="W622" s="24" t="str">
        <f aca="false">IF(COUNTA($A622:$J622)=0,"",IF($F622=0,0,$G622/$F622))</f>
        <v/>
      </c>
      <c r="X622" s="24" t="str">
        <f aca="false">IF(COUNTA($A622:$J622)=0,"",IF($F622=0,0,$H622/$F622))</f>
        <v/>
      </c>
      <c r="Y622" s="25" t="str">
        <f aca="false">IF(COUNTA($A622:$J622)=0,"",IF($C622=0,0,$L622/$C622))</f>
        <v/>
      </c>
      <c r="Z622" s="23" t="str">
        <f aca="false">IF(COUNTA($A622:$J622)=0,"",IF($G622=0,0,$C622/$G622))</f>
        <v/>
      </c>
      <c r="AA622" s="23" t="str">
        <f aca="false">IF(COUNTA($A622:$J622)=0,"",IF($G622=0,0,$T622/$G622))</f>
        <v/>
      </c>
      <c r="AB622" s="9" t="str">
        <f aca="false">IF(COUNTA($A622:$J622)=0,"",IF($B622="","Pick a product",IF($E622&gt;$D622,"Confirmed &gt; received",IF($F622&gt;$E622,"Dispatched &gt; confirmed",IF($G622+$H622&gt;$F622,"Delivered + returned &gt; dispatched","OK")))))</f>
        <v/>
      </c>
    </row>
    <row r="623" customFormat="false" ht="15" hidden="false" customHeight="false" outlineLevel="0" collapsed="false">
      <c r="A623" s="20"/>
      <c r="B623" s="14"/>
      <c r="C623" s="15"/>
      <c r="D623" s="21"/>
      <c r="E623" s="21"/>
      <c r="F623" s="21"/>
      <c r="G623" s="21"/>
      <c r="H623" s="21"/>
      <c r="I623" s="15"/>
      <c r="J623" s="15"/>
      <c r="K623" s="22" t="str">
        <f aca="false">IF(COUNTA($A623:$J623)=0,"",IF($I623&lt;&gt;"",$I623,IFERROR(INDEX(Settings!$B$14:$B$28,MATCH($B623,Settings!$A$14:$A$28,0)),0)))</f>
        <v/>
      </c>
      <c r="L623" s="23" t="str">
        <f aca="false">IF(COUNTA($A623:$J623)=0,"",$G623*($K623+IFERROR(INDEX(Settings!$C$14:$C$28,MATCH($B623,Settings!$A$14:$A$28,0)),0)))</f>
        <v/>
      </c>
      <c r="M623" s="23" t="str">
        <f aca="false">IF(COUNTA($A623:$J623)=0,"",($G623+$H623*Settings!$B$10)*IFERROR(INDEX(Settings!$D$14:$D$28,MATCH($B623,Settings!$A$14:$A$28,0)),0))</f>
        <v/>
      </c>
      <c r="N623" s="23" t="str">
        <f aca="false">IF(COUNTA($A623:$J623)=0,"",$F623*IFERROR(INDEX(Settings!$E$14:$E$28,MATCH($B623,Settings!$A$14:$A$28,0)),0))</f>
        <v/>
      </c>
      <c r="O623" s="23" t="str">
        <f aca="false">IF(COUNTA($A623:$J623)=0,"",$D623*Settings!$B$5)</f>
        <v/>
      </c>
      <c r="P623" s="23" t="str">
        <f aca="false">IF(COUNTA($A623:$J623)=0,"",$G623*Settings!$B$6+$H623*Settings!$B$7)</f>
        <v/>
      </c>
      <c r="Q623" s="23" t="str">
        <f aca="false">IF(COUNTA($A623:$J623)=0,"",$L623*Settings!$B$8)</f>
        <v/>
      </c>
      <c r="R623" s="23" t="str">
        <f aca="false">IF(COUNTA($A623:$J623)=0,"",($P623+$Q623)*Settings!$B$9)</f>
        <v/>
      </c>
      <c r="S623" s="23" t="str">
        <f aca="false">IF(COUNTA($A623:$J623)=0,"",$C623+$J623+SUM($M623:$R623))</f>
        <v/>
      </c>
      <c r="T623" s="23" t="str">
        <f aca="false">IF(COUNTA($A623:$J623)=0,"",$L623-$S623)</f>
        <v/>
      </c>
      <c r="U623" s="24" t="str">
        <f aca="false">IF(COUNTA($A623:$J623)=0,"",IF($L623=0,0,$T623/$L623))</f>
        <v/>
      </c>
      <c r="V623" s="24" t="str">
        <f aca="false">IF(COUNTA($A623:$J623)=0,"",IF($D623=0,0,$E623/$D623))</f>
        <v/>
      </c>
      <c r="W623" s="24" t="str">
        <f aca="false">IF(COUNTA($A623:$J623)=0,"",IF($F623=0,0,$G623/$F623))</f>
        <v/>
      </c>
      <c r="X623" s="24" t="str">
        <f aca="false">IF(COUNTA($A623:$J623)=0,"",IF($F623=0,0,$H623/$F623))</f>
        <v/>
      </c>
      <c r="Y623" s="25" t="str">
        <f aca="false">IF(COUNTA($A623:$J623)=0,"",IF($C623=0,0,$L623/$C623))</f>
        <v/>
      </c>
      <c r="Z623" s="23" t="str">
        <f aca="false">IF(COUNTA($A623:$J623)=0,"",IF($G623=0,0,$C623/$G623))</f>
        <v/>
      </c>
      <c r="AA623" s="23" t="str">
        <f aca="false">IF(COUNTA($A623:$J623)=0,"",IF($G623=0,0,$T623/$G623))</f>
        <v/>
      </c>
      <c r="AB623" s="9" t="str">
        <f aca="false">IF(COUNTA($A623:$J623)=0,"",IF($B623="","Pick a product",IF($E623&gt;$D623,"Confirmed &gt; received",IF($F623&gt;$E623,"Dispatched &gt; confirmed",IF($G623+$H623&gt;$F623,"Delivered + returned &gt; dispatched","OK")))))</f>
        <v/>
      </c>
    </row>
    <row r="624" customFormat="false" ht="15" hidden="false" customHeight="false" outlineLevel="0" collapsed="false">
      <c r="A624" s="20"/>
      <c r="B624" s="14"/>
      <c r="C624" s="15"/>
      <c r="D624" s="21"/>
      <c r="E624" s="21"/>
      <c r="F624" s="21"/>
      <c r="G624" s="21"/>
      <c r="H624" s="21"/>
      <c r="I624" s="15"/>
      <c r="J624" s="15"/>
      <c r="K624" s="22" t="str">
        <f aca="false">IF(COUNTA($A624:$J624)=0,"",IF($I624&lt;&gt;"",$I624,IFERROR(INDEX(Settings!$B$14:$B$28,MATCH($B624,Settings!$A$14:$A$28,0)),0)))</f>
        <v/>
      </c>
      <c r="L624" s="23" t="str">
        <f aca="false">IF(COUNTA($A624:$J624)=0,"",$G624*($K624+IFERROR(INDEX(Settings!$C$14:$C$28,MATCH($B624,Settings!$A$14:$A$28,0)),0)))</f>
        <v/>
      </c>
      <c r="M624" s="23" t="str">
        <f aca="false">IF(COUNTA($A624:$J624)=0,"",($G624+$H624*Settings!$B$10)*IFERROR(INDEX(Settings!$D$14:$D$28,MATCH($B624,Settings!$A$14:$A$28,0)),0))</f>
        <v/>
      </c>
      <c r="N624" s="23" t="str">
        <f aca="false">IF(COUNTA($A624:$J624)=0,"",$F624*IFERROR(INDEX(Settings!$E$14:$E$28,MATCH($B624,Settings!$A$14:$A$28,0)),0))</f>
        <v/>
      </c>
      <c r="O624" s="23" t="str">
        <f aca="false">IF(COUNTA($A624:$J624)=0,"",$D624*Settings!$B$5)</f>
        <v/>
      </c>
      <c r="P624" s="23" t="str">
        <f aca="false">IF(COUNTA($A624:$J624)=0,"",$G624*Settings!$B$6+$H624*Settings!$B$7)</f>
        <v/>
      </c>
      <c r="Q624" s="23" t="str">
        <f aca="false">IF(COUNTA($A624:$J624)=0,"",$L624*Settings!$B$8)</f>
        <v/>
      </c>
      <c r="R624" s="23" t="str">
        <f aca="false">IF(COUNTA($A624:$J624)=0,"",($P624+$Q624)*Settings!$B$9)</f>
        <v/>
      </c>
      <c r="S624" s="23" t="str">
        <f aca="false">IF(COUNTA($A624:$J624)=0,"",$C624+$J624+SUM($M624:$R624))</f>
        <v/>
      </c>
      <c r="T624" s="23" t="str">
        <f aca="false">IF(COUNTA($A624:$J624)=0,"",$L624-$S624)</f>
        <v/>
      </c>
      <c r="U624" s="24" t="str">
        <f aca="false">IF(COUNTA($A624:$J624)=0,"",IF($L624=0,0,$T624/$L624))</f>
        <v/>
      </c>
      <c r="V624" s="24" t="str">
        <f aca="false">IF(COUNTA($A624:$J624)=0,"",IF($D624=0,0,$E624/$D624))</f>
        <v/>
      </c>
      <c r="W624" s="24" t="str">
        <f aca="false">IF(COUNTA($A624:$J624)=0,"",IF($F624=0,0,$G624/$F624))</f>
        <v/>
      </c>
      <c r="X624" s="24" t="str">
        <f aca="false">IF(COUNTA($A624:$J624)=0,"",IF($F624=0,0,$H624/$F624))</f>
        <v/>
      </c>
      <c r="Y624" s="25" t="str">
        <f aca="false">IF(COUNTA($A624:$J624)=0,"",IF($C624=0,0,$L624/$C624))</f>
        <v/>
      </c>
      <c r="Z624" s="23" t="str">
        <f aca="false">IF(COUNTA($A624:$J624)=0,"",IF($G624=0,0,$C624/$G624))</f>
        <v/>
      </c>
      <c r="AA624" s="23" t="str">
        <f aca="false">IF(COUNTA($A624:$J624)=0,"",IF($G624=0,0,$T624/$G624))</f>
        <v/>
      </c>
      <c r="AB624" s="9" t="str">
        <f aca="false">IF(COUNTA($A624:$J624)=0,"",IF($B624="","Pick a product",IF($E624&gt;$D624,"Confirmed &gt; received",IF($F624&gt;$E624,"Dispatched &gt; confirmed",IF($G624+$H624&gt;$F624,"Delivered + returned &gt; dispatched","OK")))))</f>
        <v/>
      </c>
    </row>
    <row r="625" customFormat="false" ht="15" hidden="false" customHeight="false" outlineLevel="0" collapsed="false">
      <c r="A625" s="20"/>
      <c r="B625" s="14"/>
      <c r="C625" s="15"/>
      <c r="D625" s="21"/>
      <c r="E625" s="21"/>
      <c r="F625" s="21"/>
      <c r="G625" s="21"/>
      <c r="H625" s="21"/>
      <c r="I625" s="15"/>
      <c r="J625" s="15"/>
      <c r="K625" s="22" t="str">
        <f aca="false">IF(COUNTA($A625:$J625)=0,"",IF($I625&lt;&gt;"",$I625,IFERROR(INDEX(Settings!$B$14:$B$28,MATCH($B625,Settings!$A$14:$A$28,0)),0)))</f>
        <v/>
      </c>
      <c r="L625" s="23" t="str">
        <f aca="false">IF(COUNTA($A625:$J625)=0,"",$G625*($K625+IFERROR(INDEX(Settings!$C$14:$C$28,MATCH($B625,Settings!$A$14:$A$28,0)),0)))</f>
        <v/>
      </c>
      <c r="M625" s="23" t="str">
        <f aca="false">IF(COUNTA($A625:$J625)=0,"",($G625+$H625*Settings!$B$10)*IFERROR(INDEX(Settings!$D$14:$D$28,MATCH($B625,Settings!$A$14:$A$28,0)),0))</f>
        <v/>
      </c>
      <c r="N625" s="23" t="str">
        <f aca="false">IF(COUNTA($A625:$J625)=0,"",$F625*IFERROR(INDEX(Settings!$E$14:$E$28,MATCH($B625,Settings!$A$14:$A$28,0)),0))</f>
        <v/>
      </c>
      <c r="O625" s="23" t="str">
        <f aca="false">IF(COUNTA($A625:$J625)=0,"",$D625*Settings!$B$5)</f>
        <v/>
      </c>
      <c r="P625" s="23" t="str">
        <f aca="false">IF(COUNTA($A625:$J625)=0,"",$G625*Settings!$B$6+$H625*Settings!$B$7)</f>
        <v/>
      </c>
      <c r="Q625" s="23" t="str">
        <f aca="false">IF(COUNTA($A625:$J625)=0,"",$L625*Settings!$B$8)</f>
        <v/>
      </c>
      <c r="R625" s="23" t="str">
        <f aca="false">IF(COUNTA($A625:$J625)=0,"",($P625+$Q625)*Settings!$B$9)</f>
        <v/>
      </c>
      <c r="S625" s="23" t="str">
        <f aca="false">IF(COUNTA($A625:$J625)=0,"",$C625+$J625+SUM($M625:$R625))</f>
        <v/>
      </c>
      <c r="T625" s="23" t="str">
        <f aca="false">IF(COUNTA($A625:$J625)=0,"",$L625-$S625)</f>
        <v/>
      </c>
      <c r="U625" s="24" t="str">
        <f aca="false">IF(COUNTA($A625:$J625)=0,"",IF($L625=0,0,$T625/$L625))</f>
        <v/>
      </c>
      <c r="V625" s="24" t="str">
        <f aca="false">IF(COUNTA($A625:$J625)=0,"",IF($D625=0,0,$E625/$D625))</f>
        <v/>
      </c>
      <c r="W625" s="24" t="str">
        <f aca="false">IF(COUNTA($A625:$J625)=0,"",IF($F625=0,0,$G625/$F625))</f>
        <v/>
      </c>
      <c r="X625" s="24" t="str">
        <f aca="false">IF(COUNTA($A625:$J625)=0,"",IF($F625=0,0,$H625/$F625))</f>
        <v/>
      </c>
      <c r="Y625" s="25" t="str">
        <f aca="false">IF(COUNTA($A625:$J625)=0,"",IF($C625=0,0,$L625/$C625))</f>
        <v/>
      </c>
      <c r="Z625" s="23" t="str">
        <f aca="false">IF(COUNTA($A625:$J625)=0,"",IF($G625=0,0,$C625/$G625))</f>
        <v/>
      </c>
      <c r="AA625" s="23" t="str">
        <f aca="false">IF(COUNTA($A625:$J625)=0,"",IF($G625=0,0,$T625/$G625))</f>
        <v/>
      </c>
      <c r="AB625" s="9" t="str">
        <f aca="false">IF(COUNTA($A625:$J625)=0,"",IF($B625="","Pick a product",IF($E625&gt;$D625,"Confirmed &gt; received",IF($F625&gt;$E625,"Dispatched &gt; confirmed",IF($G625+$H625&gt;$F625,"Delivered + returned &gt; dispatched","OK")))))</f>
        <v/>
      </c>
    </row>
    <row r="626" customFormat="false" ht="15" hidden="false" customHeight="false" outlineLevel="0" collapsed="false">
      <c r="A626" s="20"/>
      <c r="B626" s="14"/>
      <c r="C626" s="15"/>
      <c r="D626" s="21"/>
      <c r="E626" s="21"/>
      <c r="F626" s="21"/>
      <c r="G626" s="21"/>
      <c r="H626" s="21"/>
      <c r="I626" s="15"/>
      <c r="J626" s="15"/>
      <c r="K626" s="22" t="str">
        <f aca="false">IF(COUNTA($A626:$J626)=0,"",IF($I626&lt;&gt;"",$I626,IFERROR(INDEX(Settings!$B$14:$B$28,MATCH($B626,Settings!$A$14:$A$28,0)),0)))</f>
        <v/>
      </c>
      <c r="L626" s="23" t="str">
        <f aca="false">IF(COUNTA($A626:$J626)=0,"",$G626*($K626+IFERROR(INDEX(Settings!$C$14:$C$28,MATCH($B626,Settings!$A$14:$A$28,0)),0)))</f>
        <v/>
      </c>
      <c r="M626" s="23" t="str">
        <f aca="false">IF(COUNTA($A626:$J626)=0,"",($G626+$H626*Settings!$B$10)*IFERROR(INDEX(Settings!$D$14:$D$28,MATCH($B626,Settings!$A$14:$A$28,0)),0))</f>
        <v/>
      </c>
      <c r="N626" s="23" t="str">
        <f aca="false">IF(COUNTA($A626:$J626)=0,"",$F626*IFERROR(INDEX(Settings!$E$14:$E$28,MATCH($B626,Settings!$A$14:$A$28,0)),0))</f>
        <v/>
      </c>
      <c r="O626" s="23" t="str">
        <f aca="false">IF(COUNTA($A626:$J626)=0,"",$D626*Settings!$B$5)</f>
        <v/>
      </c>
      <c r="P626" s="23" t="str">
        <f aca="false">IF(COUNTA($A626:$J626)=0,"",$G626*Settings!$B$6+$H626*Settings!$B$7)</f>
        <v/>
      </c>
      <c r="Q626" s="23" t="str">
        <f aca="false">IF(COUNTA($A626:$J626)=0,"",$L626*Settings!$B$8)</f>
        <v/>
      </c>
      <c r="R626" s="23" t="str">
        <f aca="false">IF(COUNTA($A626:$J626)=0,"",($P626+$Q626)*Settings!$B$9)</f>
        <v/>
      </c>
      <c r="S626" s="23" t="str">
        <f aca="false">IF(COUNTA($A626:$J626)=0,"",$C626+$J626+SUM($M626:$R626))</f>
        <v/>
      </c>
      <c r="T626" s="23" t="str">
        <f aca="false">IF(COUNTA($A626:$J626)=0,"",$L626-$S626)</f>
        <v/>
      </c>
      <c r="U626" s="24" t="str">
        <f aca="false">IF(COUNTA($A626:$J626)=0,"",IF($L626=0,0,$T626/$L626))</f>
        <v/>
      </c>
      <c r="V626" s="24" t="str">
        <f aca="false">IF(COUNTA($A626:$J626)=0,"",IF($D626=0,0,$E626/$D626))</f>
        <v/>
      </c>
      <c r="W626" s="24" t="str">
        <f aca="false">IF(COUNTA($A626:$J626)=0,"",IF($F626=0,0,$G626/$F626))</f>
        <v/>
      </c>
      <c r="X626" s="24" t="str">
        <f aca="false">IF(COUNTA($A626:$J626)=0,"",IF($F626=0,0,$H626/$F626))</f>
        <v/>
      </c>
      <c r="Y626" s="25" t="str">
        <f aca="false">IF(COUNTA($A626:$J626)=0,"",IF($C626=0,0,$L626/$C626))</f>
        <v/>
      </c>
      <c r="Z626" s="23" t="str">
        <f aca="false">IF(COUNTA($A626:$J626)=0,"",IF($G626=0,0,$C626/$G626))</f>
        <v/>
      </c>
      <c r="AA626" s="23" t="str">
        <f aca="false">IF(COUNTA($A626:$J626)=0,"",IF($G626=0,0,$T626/$G626))</f>
        <v/>
      </c>
      <c r="AB626" s="9" t="str">
        <f aca="false">IF(COUNTA($A626:$J626)=0,"",IF($B626="","Pick a product",IF($E626&gt;$D626,"Confirmed &gt; received",IF($F626&gt;$E626,"Dispatched &gt; confirmed",IF($G626+$H626&gt;$F626,"Delivered + returned &gt; dispatched","OK")))))</f>
        <v/>
      </c>
    </row>
    <row r="627" customFormat="false" ht="15" hidden="false" customHeight="false" outlineLevel="0" collapsed="false">
      <c r="A627" s="20"/>
      <c r="B627" s="14"/>
      <c r="C627" s="15"/>
      <c r="D627" s="21"/>
      <c r="E627" s="21"/>
      <c r="F627" s="21"/>
      <c r="G627" s="21"/>
      <c r="H627" s="21"/>
      <c r="I627" s="15"/>
      <c r="J627" s="15"/>
      <c r="K627" s="22" t="str">
        <f aca="false">IF(COUNTA($A627:$J627)=0,"",IF($I627&lt;&gt;"",$I627,IFERROR(INDEX(Settings!$B$14:$B$28,MATCH($B627,Settings!$A$14:$A$28,0)),0)))</f>
        <v/>
      </c>
      <c r="L627" s="23" t="str">
        <f aca="false">IF(COUNTA($A627:$J627)=0,"",$G627*($K627+IFERROR(INDEX(Settings!$C$14:$C$28,MATCH($B627,Settings!$A$14:$A$28,0)),0)))</f>
        <v/>
      </c>
      <c r="M627" s="23" t="str">
        <f aca="false">IF(COUNTA($A627:$J627)=0,"",($G627+$H627*Settings!$B$10)*IFERROR(INDEX(Settings!$D$14:$D$28,MATCH($B627,Settings!$A$14:$A$28,0)),0))</f>
        <v/>
      </c>
      <c r="N627" s="23" t="str">
        <f aca="false">IF(COUNTA($A627:$J627)=0,"",$F627*IFERROR(INDEX(Settings!$E$14:$E$28,MATCH($B627,Settings!$A$14:$A$28,0)),0))</f>
        <v/>
      </c>
      <c r="O627" s="23" t="str">
        <f aca="false">IF(COUNTA($A627:$J627)=0,"",$D627*Settings!$B$5)</f>
        <v/>
      </c>
      <c r="P627" s="23" t="str">
        <f aca="false">IF(COUNTA($A627:$J627)=0,"",$G627*Settings!$B$6+$H627*Settings!$B$7)</f>
        <v/>
      </c>
      <c r="Q627" s="23" t="str">
        <f aca="false">IF(COUNTA($A627:$J627)=0,"",$L627*Settings!$B$8)</f>
        <v/>
      </c>
      <c r="R627" s="23" t="str">
        <f aca="false">IF(COUNTA($A627:$J627)=0,"",($P627+$Q627)*Settings!$B$9)</f>
        <v/>
      </c>
      <c r="S627" s="23" t="str">
        <f aca="false">IF(COUNTA($A627:$J627)=0,"",$C627+$J627+SUM($M627:$R627))</f>
        <v/>
      </c>
      <c r="T627" s="23" t="str">
        <f aca="false">IF(COUNTA($A627:$J627)=0,"",$L627-$S627)</f>
        <v/>
      </c>
      <c r="U627" s="24" t="str">
        <f aca="false">IF(COUNTA($A627:$J627)=0,"",IF($L627=0,0,$T627/$L627))</f>
        <v/>
      </c>
      <c r="V627" s="24" t="str">
        <f aca="false">IF(COUNTA($A627:$J627)=0,"",IF($D627=0,0,$E627/$D627))</f>
        <v/>
      </c>
      <c r="W627" s="24" t="str">
        <f aca="false">IF(COUNTA($A627:$J627)=0,"",IF($F627=0,0,$G627/$F627))</f>
        <v/>
      </c>
      <c r="X627" s="24" t="str">
        <f aca="false">IF(COUNTA($A627:$J627)=0,"",IF($F627=0,0,$H627/$F627))</f>
        <v/>
      </c>
      <c r="Y627" s="25" t="str">
        <f aca="false">IF(COUNTA($A627:$J627)=0,"",IF($C627=0,0,$L627/$C627))</f>
        <v/>
      </c>
      <c r="Z627" s="23" t="str">
        <f aca="false">IF(COUNTA($A627:$J627)=0,"",IF($G627=0,0,$C627/$G627))</f>
        <v/>
      </c>
      <c r="AA627" s="23" t="str">
        <f aca="false">IF(COUNTA($A627:$J627)=0,"",IF($G627=0,0,$T627/$G627))</f>
        <v/>
      </c>
      <c r="AB627" s="9" t="str">
        <f aca="false">IF(COUNTA($A627:$J627)=0,"",IF($B627="","Pick a product",IF($E627&gt;$D627,"Confirmed &gt; received",IF($F627&gt;$E627,"Dispatched &gt; confirmed",IF($G627+$H627&gt;$F627,"Delivered + returned &gt; dispatched","OK")))))</f>
        <v/>
      </c>
    </row>
    <row r="628" customFormat="false" ht="15" hidden="false" customHeight="false" outlineLevel="0" collapsed="false">
      <c r="A628" s="20"/>
      <c r="B628" s="14"/>
      <c r="C628" s="15"/>
      <c r="D628" s="21"/>
      <c r="E628" s="21"/>
      <c r="F628" s="21"/>
      <c r="G628" s="21"/>
      <c r="H628" s="21"/>
      <c r="I628" s="15"/>
      <c r="J628" s="15"/>
      <c r="K628" s="22" t="str">
        <f aca="false">IF(COUNTA($A628:$J628)=0,"",IF($I628&lt;&gt;"",$I628,IFERROR(INDEX(Settings!$B$14:$B$28,MATCH($B628,Settings!$A$14:$A$28,0)),0)))</f>
        <v/>
      </c>
      <c r="L628" s="23" t="str">
        <f aca="false">IF(COUNTA($A628:$J628)=0,"",$G628*($K628+IFERROR(INDEX(Settings!$C$14:$C$28,MATCH($B628,Settings!$A$14:$A$28,0)),0)))</f>
        <v/>
      </c>
      <c r="M628" s="23" t="str">
        <f aca="false">IF(COUNTA($A628:$J628)=0,"",($G628+$H628*Settings!$B$10)*IFERROR(INDEX(Settings!$D$14:$D$28,MATCH($B628,Settings!$A$14:$A$28,0)),0))</f>
        <v/>
      </c>
      <c r="N628" s="23" t="str">
        <f aca="false">IF(COUNTA($A628:$J628)=0,"",$F628*IFERROR(INDEX(Settings!$E$14:$E$28,MATCH($B628,Settings!$A$14:$A$28,0)),0))</f>
        <v/>
      </c>
      <c r="O628" s="23" t="str">
        <f aca="false">IF(COUNTA($A628:$J628)=0,"",$D628*Settings!$B$5)</f>
        <v/>
      </c>
      <c r="P628" s="23" t="str">
        <f aca="false">IF(COUNTA($A628:$J628)=0,"",$G628*Settings!$B$6+$H628*Settings!$B$7)</f>
        <v/>
      </c>
      <c r="Q628" s="23" t="str">
        <f aca="false">IF(COUNTA($A628:$J628)=0,"",$L628*Settings!$B$8)</f>
        <v/>
      </c>
      <c r="R628" s="23" t="str">
        <f aca="false">IF(COUNTA($A628:$J628)=0,"",($P628+$Q628)*Settings!$B$9)</f>
        <v/>
      </c>
      <c r="S628" s="23" t="str">
        <f aca="false">IF(COUNTA($A628:$J628)=0,"",$C628+$J628+SUM($M628:$R628))</f>
        <v/>
      </c>
      <c r="T628" s="23" t="str">
        <f aca="false">IF(COUNTA($A628:$J628)=0,"",$L628-$S628)</f>
        <v/>
      </c>
      <c r="U628" s="24" t="str">
        <f aca="false">IF(COUNTA($A628:$J628)=0,"",IF($L628=0,0,$T628/$L628))</f>
        <v/>
      </c>
      <c r="V628" s="24" t="str">
        <f aca="false">IF(COUNTA($A628:$J628)=0,"",IF($D628=0,0,$E628/$D628))</f>
        <v/>
      </c>
      <c r="W628" s="24" t="str">
        <f aca="false">IF(COUNTA($A628:$J628)=0,"",IF($F628=0,0,$G628/$F628))</f>
        <v/>
      </c>
      <c r="X628" s="24" t="str">
        <f aca="false">IF(COUNTA($A628:$J628)=0,"",IF($F628=0,0,$H628/$F628))</f>
        <v/>
      </c>
      <c r="Y628" s="25" t="str">
        <f aca="false">IF(COUNTA($A628:$J628)=0,"",IF($C628=0,0,$L628/$C628))</f>
        <v/>
      </c>
      <c r="Z628" s="23" t="str">
        <f aca="false">IF(COUNTA($A628:$J628)=0,"",IF($G628=0,0,$C628/$G628))</f>
        <v/>
      </c>
      <c r="AA628" s="23" t="str">
        <f aca="false">IF(COUNTA($A628:$J628)=0,"",IF($G628=0,0,$T628/$G628))</f>
        <v/>
      </c>
      <c r="AB628" s="9" t="str">
        <f aca="false">IF(COUNTA($A628:$J628)=0,"",IF($B628="","Pick a product",IF($E628&gt;$D628,"Confirmed &gt; received",IF($F628&gt;$E628,"Dispatched &gt; confirmed",IF($G628+$H628&gt;$F628,"Delivered + returned &gt; dispatched","OK")))))</f>
        <v/>
      </c>
    </row>
    <row r="629" customFormat="false" ht="15" hidden="false" customHeight="false" outlineLevel="0" collapsed="false">
      <c r="A629" s="20"/>
      <c r="B629" s="14"/>
      <c r="C629" s="15"/>
      <c r="D629" s="21"/>
      <c r="E629" s="21"/>
      <c r="F629" s="21"/>
      <c r="G629" s="21"/>
      <c r="H629" s="21"/>
      <c r="I629" s="15"/>
      <c r="J629" s="15"/>
      <c r="K629" s="22" t="str">
        <f aca="false">IF(COUNTA($A629:$J629)=0,"",IF($I629&lt;&gt;"",$I629,IFERROR(INDEX(Settings!$B$14:$B$28,MATCH($B629,Settings!$A$14:$A$28,0)),0)))</f>
        <v/>
      </c>
      <c r="L629" s="23" t="str">
        <f aca="false">IF(COUNTA($A629:$J629)=0,"",$G629*($K629+IFERROR(INDEX(Settings!$C$14:$C$28,MATCH($B629,Settings!$A$14:$A$28,0)),0)))</f>
        <v/>
      </c>
      <c r="M629" s="23" t="str">
        <f aca="false">IF(COUNTA($A629:$J629)=0,"",($G629+$H629*Settings!$B$10)*IFERROR(INDEX(Settings!$D$14:$D$28,MATCH($B629,Settings!$A$14:$A$28,0)),0))</f>
        <v/>
      </c>
      <c r="N629" s="23" t="str">
        <f aca="false">IF(COUNTA($A629:$J629)=0,"",$F629*IFERROR(INDEX(Settings!$E$14:$E$28,MATCH($B629,Settings!$A$14:$A$28,0)),0))</f>
        <v/>
      </c>
      <c r="O629" s="23" t="str">
        <f aca="false">IF(COUNTA($A629:$J629)=0,"",$D629*Settings!$B$5)</f>
        <v/>
      </c>
      <c r="P629" s="23" t="str">
        <f aca="false">IF(COUNTA($A629:$J629)=0,"",$G629*Settings!$B$6+$H629*Settings!$B$7)</f>
        <v/>
      </c>
      <c r="Q629" s="23" t="str">
        <f aca="false">IF(COUNTA($A629:$J629)=0,"",$L629*Settings!$B$8)</f>
        <v/>
      </c>
      <c r="R629" s="23" t="str">
        <f aca="false">IF(COUNTA($A629:$J629)=0,"",($P629+$Q629)*Settings!$B$9)</f>
        <v/>
      </c>
      <c r="S629" s="23" t="str">
        <f aca="false">IF(COUNTA($A629:$J629)=0,"",$C629+$J629+SUM($M629:$R629))</f>
        <v/>
      </c>
      <c r="T629" s="23" t="str">
        <f aca="false">IF(COUNTA($A629:$J629)=0,"",$L629-$S629)</f>
        <v/>
      </c>
      <c r="U629" s="24" t="str">
        <f aca="false">IF(COUNTA($A629:$J629)=0,"",IF($L629=0,0,$T629/$L629))</f>
        <v/>
      </c>
      <c r="V629" s="24" t="str">
        <f aca="false">IF(COUNTA($A629:$J629)=0,"",IF($D629=0,0,$E629/$D629))</f>
        <v/>
      </c>
      <c r="W629" s="24" t="str">
        <f aca="false">IF(COUNTA($A629:$J629)=0,"",IF($F629=0,0,$G629/$F629))</f>
        <v/>
      </c>
      <c r="X629" s="24" t="str">
        <f aca="false">IF(COUNTA($A629:$J629)=0,"",IF($F629=0,0,$H629/$F629))</f>
        <v/>
      </c>
      <c r="Y629" s="25" t="str">
        <f aca="false">IF(COUNTA($A629:$J629)=0,"",IF($C629=0,0,$L629/$C629))</f>
        <v/>
      </c>
      <c r="Z629" s="23" t="str">
        <f aca="false">IF(COUNTA($A629:$J629)=0,"",IF($G629=0,0,$C629/$G629))</f>
        <v/>
      </c>
      <c r="AA629" s="23" t="str">
        <f aca="false">IF(COUNTA($A629:$J629)=0,"",IF($G629=0,0,$T629/$G629))</f>
        <v/>
      </c>
      <c r="AB629" s="9" t="str">
        <f aca="false">IF(COUNTA($A629:$J629)=0,"",IF($B629="","Pick a product",IF($E629&gt;$D629,"Confirmed &gt; received",IF($F629&gt;$E629,"Dispatched &gt; confirmed",IF($G629+$H629&gt;$F629,"Delivered + returned &gt; dispatched","OK")))))</f>
        <v/>
      </c>
    </row>
    <row r="630" customFormat="false" ht="15" hidden="false" customHeight="false" outlineLevel="0" collapsed="false">
      <c r="A630" s="20"/>
      <c r="B630" s="14"/>
      <c r="C630" s="15"/>
      <c r="D630" s="21"/>
      <c r="E630" s="21"/>
      <c r="F630" s="21"/>
      <c r="G630" s="21"/>
      <c r="H630" s="21"/>
      <c r="I630" s="15"/>
      <c r="J630" s="15"/>
      <c r="K630" s="22" t="str">
        <f aca="false">IF(COUNTA($A630:$J630)=0,"",IF($I630&lt;&gt;"",$I630,IFERROR(INDEX(Settings!$B$14:$B$28,MATCH($B630,Settings!$A$14:$A$28,0)),0)))</f>
        <v/>
      </c>
      <c r="L630" s="23" t="str">
        <f aca="false">IF(COUNTA($A630:$J630)=0,"",$G630*($K630+IFERROR(INDEX(Settings!$C$14:$C$28,MATCH($B630,Settings!$A$14:$A$28,0)),0)))</f>
        <v/>
      </c>
      <c r="M630" s="23" t="str">
        <f aca="false">IF(COUNTA($A630:$J630)=0,"",($G630+$H630*Settings!$B$10)*IFERROR(INDEX(Settings!$D$14:$D$28,MATCH($B630,Settings!$A$14:$A$28,0)),0))</f>
        <v/>
      </c>
      <c r="N630" s="23" t="str">
        <f aca="false">IF(COUNTA($A630:$J630)=0,"",$F630*IFERROR(INDEX(Settings!$E$14:$E$28,MATCH($B630,Settings!$A$14:$A$28,0)),0))</f>
        <v/>
      </c>
      <c r="O630" s="23" t="str">
        <f aca="false">IF(COUNTA($A630:$J630)=0,"",$D630*Settings!$B$5)</f>
        <v/>
      </c>
      <c r="P630" s="23" t="str">
        <f aca="false">IF(COUNTA($A630:$J630)=0,"",$G630*Settings!$B$6+$H630*Settings!$B$7)</f>
        <v/>
      </c>
      <c r="Q630" s="23" t="str">
        <f aca="false">IF(COUNTA($A630:$J630)=0,"",$L630*Settings!$B$8)</f>
        <v/>
      </c>
      <c r="R630" s="23" t="str">
        <f aca="false">IF(COUNTA($A630:$J630)=0,"",($P630+$Q630)*Settings!$B$9)</f>
        <v/>
      </c>
      <c r="S630" s="23" t="str">
        <f aca="false">IF(COUNTA($A630:$J630)=0,"",$C630+$J630+SUM($M630:$R630))</f>
        <v/>
      </c>
      <c r="T630" s="23" t="str">
        <f aca="false">IF(COUNTA($A630:$J630)=0,"",$L630-$S630)</f>
        <v/>
      </c>
      <c r="U630" s="24" t="str">
        <f aca="false">IF(COUNTA($A630:$J630)=0,"",IF($L630=0,0,$T630/$L630))</f>
        <v/>
      </c>
      <c r="V630" s="24" t="str">
        <f aca="false">IF(COUNTA($A630:$J630)=0,"",IF($D630=0,0,$E630/$D630))</f>
        <v/>
      </c>
      <c r="W630" s="24" t="str">
        <f aca="false">IF(COUNTA($A630:$J630)=0,"",IF($F630=0,0,$G630/$F630))</f>
        <v/>
      </c>
      <c r="X630" s="24" t="str">
        <f aca="false">IF(COUNTA($A630:$J630)=0,"",IF($F630=0,0,$H630/$F630))</f>
        <v/>
      </c>
      <c r="Y630" s="25" t="str">
        <f aca="false">IF(COUNTA($A630:$J630)=0,"",IF($C630=0,0,$L630/$C630))</f>
        <v/>
      </c>
      <c r="Z630" s="23" t="str">
        <f aca="false">IF(COUNTA($A630:$J630)=0,"",IF($G630=0,0,$C630/$G630))</f>
        <v/>
      </c>
      <c r="AA630" s="23" t="str">
        <f aca="false">IF(COUNTA($A630:$J630)=0,"",IF($G630=0,0,$T630/$G630))</f>
        <v/>
      </c>
      <c r="AB630" s="9" t="str">
        <f aca="false">IF(COUNTA($A630:$J630)=0,"",IF($B630="","Pick a product",IF($E630&gt;$D630,"Confirmed &gt; received",IF($F630&gt;$E630,"Dispatched &gt; confirmed",IF($G630+$H630&gt;$F630,"Delivered + returned &gt; dispatched","OK")))))</f>
        <v/>
      </c>
    </row>
    <row r="631" customFormat="false" ht="15" hidden="false" customHeight="false" outlineLevel="0" collapsed="false">
      <c r="A631" s="20"/>
      <c r="B631" s="14"/>
      <c r="C631" s="15"/>
      <c r="D631" s="21"/>
      <c r="E631" s="21"/>
      <c r="F631" s="21"/>
      <c r="G631" s="21"/>
      <c r="H631" s="21"/>
      <c r="I631" s="15"/>
      <c r="J631" s="15"/>
      <c r="K631" s="22" t="str">
        <f aca="false">IF(COUNTA($A631:$J631)=0,"",IF($I631&lt;&gt;"",$I631,IFERROR(INDEX(Settings!$B$14:$B$28,MATCH($B631,Settings!$A$14:$A$28,0)),0)))</f>
        <v/>
      </c>
      <c r="L631" s="23" t="str">
        <f aca="false">IF(COUNTA($A631:$J631)=0,"",$G631*($K631+IFERROR(INDEX(Settings!$C$14:$C$28,MATCH($B631,Settings!$A$14:$A$28,0)),0)))</f>
        <v/>
      </c>
      <c r="M631" s="23" t="str">
        <f aca="false">IF(COUNTA($A631:$J631)=0,"",($G631+$H631*Settings!$B$10)*IFERROR(INDEX(Settings!$D$14:$D$28,MATCH($B631,Settings!$A$14:$A$28,0)),0))</f>
        <v/>
      </c>
      <c r="N631" s="23" t="str">
        <f aca="false">IF(COUNTA($A631:$J631)=0,"",$F631*IFERROR(INDEX(Settings!$E$14:$E$28,MATCH($B631,Settings!$A$14:$A$28,0)),0))</f>
        <v/>
      </c>
      <c r="O631" s="23" t="str">
        <f aca="false">IF(COUNTA($A631:$J631)=0,"",$D631*Settings!$B$5)</f>
        <v/>
      </c>
      <c r="P631" s="23" t="str">
        <f aca="false">IF(COUNTA($A631:$J631)=0,"",$G631*Settings!$B$6+$H631*Settings!$B$7)</f>
        <v/>
      </c>
      <c r="Q631" s="23" t="str">
        <f aca="false">IF(COUNTA($A631:$J631)=0,"",$L631*Settings!$B$8)</f>
        <v/>
      </c>
      <c r="R631" s="23" t="str">
        <f aca="false">IF(COUNTA($A631:$J631)=0,"",($P631+$Q631)*Settings!$B$9)</f>
        <v/>
      </c>
      <c r="S631" s="23" t="str">
        <f aca="false">IF(COUNTA($A631:$J631)=0,"",$C631+$J631+SUM($M631:$R631))</f>
        <v/>
      </c>
      <c r="T631" s="23" t="str">
        <f aca="false">IF(COUNTA($A631:$J631)=0,"",$L631-$S631)</f>
        <v/>
      </c>
      <c r="U631" s="24" t="str">
        <f aca="false">IF(COUNTA($A631:$J631)=0,"",IF($L631=0,0,$T631/$L631))</f>
        <v/>
      </c>
      <c r="V631" s="24" t="str">
        <f aca="false">IF(COUNTA($A631:$J631)=0,"",IF($D631=0,0,$E631/$D631))</f>
        <v/>
      </c>
      <c r="W631" s="24" t="str">
        <f aca="false">IF(COUNTA($A631:$J631)=0,"",IF($F631=0,0,$G631/$F631))</f>
        <v/>
      </c>
      <c r="X631" s="24" t="str">
        <f aca="false">IF(COUNTA($A631:$J631)=0,"",IF($F631=0,0,$H631/$F631))</f>
        <v/>
      </c>
      <c r="Y631" s="25" t="str">
        <f aca="false">IF(COUNTA($A631:$J631)=0,"",IF($C631=0,0,$L631/$C631))</f>
        <v/>
      </c>
      <c r="Z631" s="23" t="str">
        <f aca="false">IF(COUNTA($A631:$J631)=0,"",IF($G631=0,0,$C631/$G631))</f>
        <v/>
      </c>
      <c r="AA631" s="23" t="str">
        <f aca="false">IF(COUNTA($A631:$J631)=0,"",IF($G631=0,0,$T631/$G631))</f>
        <v/>
      </c>
      <c r="AB631" s="9" t="str">
        <f aca="false">IF(COUNTA($A631:$J631)=0,"",IF($B631="","Pick a product",IF($E631&gt;$D631,"Confirmed &gt; received",IF($F631&gt;$E631,"Dispatched &gt; confirmed",IF($G631+$H631&gt;$F631,"Delivered + returned &gt; dispatched","OK")))))</f>
        <v/>
      </c>
    </row>
    <row r="632" customFormat="false" ht="15" hidden="false" customHeight="false" outlineLevel="0" collapsed="false">
      <c r="A632" s="20"/>
      <c r="B632" s="14"/>
      <c r="C632" s="15"/>
      <c r="D632" s="21"/>
      <c r="E632" s="21"/>
      <c r="F632" s="21"/>
      <c r="G632" s="21"/>
      <c r="H632" s="21"/>
      <c r="I632" s="15"/>
      <c r="J632" s="15"/>
      <c r="K632" s="22" t="str">
        <f aca="false">IF(COUNTA($A632:$J632)=0,"",IF($I632&lt;&gt;"",$I632,IFERROR(INDEX(Settings!$B$14:$B$28,MATCH($B632,Settings!$A$14:$A$28,0)),0)))</f>
        <v/>
      </c>
      <c r="L632" s="23" t="str">
        <f aca="false">IF(COUNTA($A632:$J632)=0,"",$G632*($K632+IFERROR(INDEX(Settings!$C$14:$C$28,MATCH($B632,Settings!$A$14:$A$28,0)),0)))</f>
        <v/>
      </c>
      <c r="M632" s="23" t="str">
        <f aca="false">IF(COUNTA($A632:$J632)=0,"",($G632+$H632*Settings!$B$10)*IFERROR(INDEX(Settings!$D$14:$D$28,MATCH($B632,Settings!$A$14:$A$28,0)),0))</f>
        <v/>
      </c>
      <c r="N632" s="23" t="str">
        <f aca="false">IF(COUNTA($A632:$J632)=0,"",$F632*IFERROR(INDEX(Settings!$E$14:$E$28,MATCH($B632,Settings!$A$14:$A$28,0)),0))</f>
        <v/>
      </c>
      <c r="O632" s="23" t="str">
        <f aca="false">IF(COUNTA($A632:$J632)=0,"",$D632*Settings!$B$5)</f>
        <v/>
      </c>
      <c r="P632" s="23" t="str">
        <f aca="false">IF(COUNTA($A632:$J632)=0,"",$G632*Settings!$B$6+$H632*Settings!$B$7)</f>
        <v/>
      </c>
      <c r="Q632" s="23" t="str">
        <f aca="false">IF(COUNTA($A632:$J632)=0,"",$L632*Settings!$B$8)</f>
        <v/>
      </c>
      <c r="R632" s="23" t="str">
        <f aca="false">IF(COUNTA($A632:$J632)=0,"",($P632+$Q632)*Settings!$B$9)</f>
        <v/>
      </c>
      <c r="S632" s="23" t="str">
        <f aca="false">IF(COUNTA($A632:$J632)=0,"",$C632+$J632+SUM($M632:$R632))</f>
        <v/>
      </c>
      <c r="T632" s="23" t="str">
        <f aca="false">IF(COUNTA($A632:$J632)=0,"",$L632-$S632)</f>
        <v/>
      </c>
      <c r="U632" s="24" t="str">
        <f aca="false">IF(COUNTA($A632:$J632)=0,"",IF($L632=0,0,$T632/$L632))</f>
        <v/>
      </c>
      <c r="V632" s="24" t="str">
        <f aca="false">IF(COUNTA($A632:$J632)=0,"",IF($D632=0,0,$E632/$D632))</f>
        <v/>
      </c>
      <c r="W632" s="24" t="str">
        <f aca="false">IF(COUNTA($A632:$J632)=0,"",IF($F632=0,0,$G632/$F632))</f>
        <v/>
      </c>
      <c r="X632" s="24" t="str">
        <f aca="false">IF(COUNTA($A632:$J632)=0,"",IF($F632=0,0,$H632/$F632))</f>
        <v/>
      </c>
      <c r="Y632" s="25" t="str">
        <f aca="false">IF(COUNTA($A632:$J632)=0,"",IF($C632=0,0,$L632/$C632))</f>
        <v/>
      </c>
      <c r="Z632" s="23" t="str">
        <f aca="false">IF(COUNTA($A632:$J632)=0,"",IF($G632=0,0,$C632/$G632))</f>
        <v/>
      </c>
      <c r="AA632" s="23" t="str">
        <f aca="false">IF(COUNTA($A632:$J632)=0,"",IF($G632=0,0,$T632/$G632))</f>
        <v/>
      </c>
      <c r="AB632" s="9" t="str">
        <f aca="false">IF(COUNTA($A632:$J632)=0,"",IF($B632="","Pick a product",IF($E632&gt;$D632,"Confirmed &gt; received",IF($F632&gt;$E632,"Dispatched &gt; confirmed",IF($G632+$H632&gt;$F632,"Delivered + returned &gt; dispatched","OK")))))</f>
        <v/>
      </c>
    </row>
    <row r="633" customFormat="false" ht="15" hidden="false" customHeight="false" outlineLevel="0" collapsed="false">
      <c r="A633" s="20"/>
      <c r="B633" s="14"/>
      <c r="C633" s="15"/>
      <c r="D633" s="21"/>
      <c r="E633" s="21"/>
      <c r="F633" s="21"/>
      <c r="G633" s="21"/>
      <c r="H633" s="21"/>
      <c r="I633" s="15"/>
      <c r="J633" s="15"/>
      <c r="K633" s="22" t="str">
        <f aca="false">IF(COUNTA($A633:$J633)=0,"",IF($I633&lt;&gt;"",$I633,IFERROR(INDEX(Settings!$B$14:$B$28,MATCH($B633,Settings!$A$14:$A$28,0)),0)))</f>
        <v/>
      </c>
      <c r="L633" s="23" t="str">
        <f aca="false">IF(COUNTA($A633:$J633)=0,"",$G633*($K633+IFERROR(INDEX(Settings!$C$14:$C$28,MATCH($B633,Settings!$A$14:$A$28,0)),0)))</f>
        <v/>
      </c>
      <c r="M633" s="23" t="str">
        <f aca="false">IF(COUNTA($A633:$J633)=0,"",($G633+$H633*Settings!$B$10)*IFERROR(INDEX(Settings!$D$14:$D$28,MATCH($B633,Settings!$A$14:$A$28,0)),0))</f>
        <v/>
      </c>
      <c r="N633" s="23" t="str">
        <f aca="false">IF(COUNTA($A633:$J633)=0,"",$F633*IFERROR(INDEX(Settings!$E$14:$E$28,MATCH($B633,Settings!$A$14:$A$28,0)),0))</f>
        <v/>
      </c>
      <c r="O633" s="23" t="str">
        <f aca="false">IF(COUNTA($A633:$J633)=0,"",$D633*Settings!$B$5)</f>
        <v/>
      </c>
      <c r="P633" s="23" t="str">
        <f aca="false">IF(COUNTA($A633:$J633)=0,"",$G633*Settings!$B$6+$H633*Settings!$B$7)</f>
        <v/>
      </c>
      <c r="Q633" s="23" t="str">
        <f aca="false">IF(COUNTA($A633:$J633)=0,"",$L633*Settings!$B$8)</f>
        <v/>
      </c>
      <c r="R633" s="23" t="str">
        <f aca="false">IF(COUNTA($A633:$J633)=0,"",($P633+$Q633)*Settings!$B$9)</f>
        <v/>
      </c>
      <c r="S633" s="23" t="str">
        <f aca="false">IF(COUNTA($A633:$J633)=0,"",$C633+$J633+SUM($M633:$R633))</f>
        <v/>
      </c>
      <c r="T633" s="23" t="str">
        <f aca="false">IF(COUNTA($A633:$J633)=0,"",$L633-$S633)</f>
        <v/>
      </c>
      <c r="U633" s="24" t="str">
        <f aca="false">IF(COUNTA($A633:$J633)=0,"",IF($L633=0,0,$T633/$L633))</f>
        <v/>
      </c>
      <c r="V633" s="24" t="str">
        <f aca="false">IF(COUNTA($A633:$J633)=0,"",IF($D633=0,0,$E633/$D633))</f>
        <v/>
      </c>
      <c r="W633" s="24" t="str">
        <f aca="false">IF(COUNTA($A633:$J633)=0,"",IF($F633=0,0,$G633/$F633))</f>
        <v/>
      </c>
      <c r="X633" s="24" t="str">
        <f aca="false">IF(COUNTA($A633:$J633)=0,"",IF($F633=0,0,$H633/$F633))</f>
        <v/>
      </c>
      <c r="Y633" s="25" t="str">
        <f aca="false">IF(COUNTA($A633:$J633)=0,"",IF($C633=0,0,$L633/$C633))</f>
        <v/>
      </c>
      <c r="Z633" s="23" t="str">
        <f aca="false">IF(COUNTA($A633:$J633)=0,"",IF($G633=0,0,$C633/$G633))</f>
        <v/>
      </c>
      <c r="AA633" s="23" t="str">
        <f aca="false">IF(COUNTA($A633:$J633)=0,"",IF($G633=0,0,$T633/$G633))</f>
        <v/>
      </c>
      <c r="AB633" s="9" t="str">
        <f aca="false">IF(COUNTA($A633:$J633)=0,"",IF($B633="","Pick a product",IF($E633&gt;$D633,"Confirmed &gt; received",IF($F633&gt;$E633,"Dispatched &gt; confirmed",IF($G633+$H633&gt;$F633,"Delivered + returned &gt; dispatched","OK")))))</f>
        <v/>
      </c>
    </row>
    <row r="634" customFormat="false" ht="15" hidden="false" customHeight="false" outlineLevel="0" collapsed="false">
      <c r="A634" s="20"/>
      <c r="B634" s="14"/>
      <c r="C634" s="15"/>
      <c r="D634" s="21"/>
      <c r="E634" s="21"/>
      <c r="F634" s="21"/>
      <c r="G634" s="21"/>
      <c r="H634" s="21"/>
      <c r="I634" s="15"/>
      <c r="J634" s="15"/>
      <c r="K634" s="22" t="str">
        <f aca="false">IF(COUNTA($A634:$J634)=0,"",IF($I634&lt;&gt;"",$I634,IFERROR(INDEX(Settings!$B$14:$B$28,MATCH($B634,Settings!$A$14:$A$28,0)),0)))</f>
        <v/>
      </c>
      <c r="L634" s="23" t="str">
        <f aca="false">IF(COUNTA($A634:$J634)=0,"",$G634*($K634+IFERROR(INDEX(Settings!$C$14:$C$28,MATCH($B634,Settings!$A$14:$A$28,0)),0)))</f>
        <v/>
      </c>
      <c r="M634" s="23" t="str">
        <f aca="false">IF(COUNTA($A634:$J634)=0,"",($G634+$H634*Settings!$B$10)*IFERROR(INDEX(Settings!$D$14:$D$28,MATCH($B634,Settings!$A$14:$A$28,0)),0))</f>
        <v/>
      </c>
      <c r="N634" s="23" t="str">
        <f aca="false">IF(COUNTA($A634:$J634)=0,"",$F634*IFERROR(INDEX(Settings!$E$14:$E$28,MATCH($B634,Settings!$A$14:$A$28,0)),0))</f>
        <v/>
      </c>
      <c r="O634" s="23" t="str">
        <f aca="false">IF(COUNTA($A634:$J634)=0,"",$D634*Settings!$B$5)</f>
        <v/>
      </c>
      <c r="P634" s="23" t="str">
        <f aca="false">IF(COUNTA($A634:$J634)=0,"",$G634*Settings!$B$6+$H634*Settings!$B$7)</f>
        <v/>
      </c>
      <c r="Q634" s="23" t="str">
        <f aca="false">IF(COUNTA($A634:$J634)=0,"",$L634*Settings!$B$8)</f>
        <v/>
      </c>
      <c r="R634" s="23" t="str">
        <f aca="false">IF(COUNTA($A634:$J634)=0,"",($P634+$Q634)*Settings!$B$9)</f>
        <v/>
      </c>
      <c r="S634" s="23" t="str">
        <f aca="false">IF(COUNTA($A634:$J634)=0,"",$C634+$J634+SUM($M634:$R634))</f>
        <v/>
      </c>
      <c r="T634" s="23" t="str">
        <f aca="false">IF(COUNTA($A634:$J634)=0,"",$L634-$S634)</f>
        <v/>
      </c>
      <c r="U634" s="24" t="str">
        <f aca="false">IF(COUNTA($A634:$J634)=0,"",IF($L634=0,0,$T634/$L634))</f>
        <v/>
      </c>
      <c r="V634" s="24" t="str">
        <f aca="false">IF(COUNTA($A634:$J634)=0,"",IF($D634=0,0,$E634/$D634))</f>
        <v/>
      </c>
      <c r="W634" s="24" t="str">
        <f aca="false">IF(COUNTA($A634:$J634)=0,"",IF($F634=0,0,$G634/$F634))</f>
        <v/>
      </c>
      <c r="X634" s="24" t="str">
        <f aca="false">IF(COUNTA($A634:$J634)=0,"",IF($F634=0,0,$H634/$F634))</f>
        <v/>
      </c>
      <c r="Y634" s="25" t="str">
        <f aca="false">IF(COUNTA($A634:$J634)=0,"",IF($C634=0,0,$L634/$C634))</f>
        <v/>
      </c>
      <c r="Z634" s="23" t="str">
        <f aca="false">IF(COUNTA($A634:$J634)=0,"",IF($G634=0,0,$C634/$G634))</f>
        <v/>
      </c>
      <c r="AA634" s="23" t="str">
        <f aca="false">IF(COUNTA($A634:$J634)=0,"",IF($G634=0,0,$T634/$G634))</f>
        <v/>
      </c>
      <c r="AB634" s="9" t="str">
        <f aca="false">IF(COUNTA($A634:$J634)=0,"",IF($B634="","Pick a product",IF($E634&gt;$D634,"Confirmed &gt; received",IF($F634&gt;$E634,"Dispatched &gt; confirmed",IF($G634+$H634&gt;$F634,"Delivered + returned &gt; dispatched","OK")))))</f>
        <v/>
      </c>
    </row>
    <row r="635" customFormat="false" ht="15" hidden="false" customHeight="false" outlineLevel="0" collapsed="false">
      <c r="A635" s="20"/>
      <c r="B635" s="14"/>
      <c r="C635" s="15"/>
      <c r="D635" s="21"/>
      <c r="E635" s="21"/>
      <c r="F635" s="21"/>
      <c r="G635" s="21"/>
      <c r="H635" s="21"/>
      <c r="I635" s="15"/>
      <c r="J635" s="15"/>
      <c r="K635" s="22" t="str">
        <f aca="false">IF(COUNTA($A635:$J635)=0,"",IF($I635&lt;&gt;"",$I635,IFERROR(INDEX(Settings!$B$14:$B$28,MATCH($B635,Settings!$A$14:$A$28,0)),0)))</f>
        <v/>
      </c>
      <c r="L635" s="23" t="str">
        <f aca="false">IF(COUNTA($A635:$J635)=0,"",$G635*($K635+IFERROR(INDEX(Settings!$C$14:$C$28,MATCH($B635,Settings!$A$14:$A$28,0)),0)))</f>
        <v/>
      </c>
      <c r="M635" s="23" t="str">
        <f aca="false">IF(COUNTA($A635:$J635)=0,"",($G635+$H635*Settings!$B$10)*IFERROR(INDEX(Settings!$D$14:$D$28,MATCH($B635,Settings!$A$14:$A$28,0)),0))</f>
        <v/>
      </c>
      <c r="N635" s="23" t="str">
        <f aca="false">IF(COUNTA($A635:$J635)=0,"",$F635*IFERROR(INDEX(Settings!$E$14:$E$28,MATCH($B635,Settings!$A$14:$A$28,0)),0))</f>
        <v/>
      </c>
      <c r="O635" s="23" t="str">
        <f aca="false">IF(COUNTA($A635:$J635)=0,"",$D635*Settings!$B$5)</f>
        <v/>
      </c>
      <c r="P635" s="23" t="str">
        <f aca="false">IF(COUNTA($A635:$J635)=0,"",$G635*Settings!$B$6+$H635*Settings!$B$7)</f>
        <v/>
      </c>
      <c r="Q635" s="23" t="str">
        <f aca="false">IF(COUNTA($A635:$J635)=0,"",$L635*Settings!$B$8)</f>
        <v/>
      </c>
      <c r="R635" s="23" t="str">
        <f aca="false">IF(COUNTA($A635:$J635)=0,"",($P635+$Q635)*Settings!$B$9)</f>
        <v/>
      </c>
      <c r="S635" s="23" t="str">
        <f aca="false">IF(COUNTA($A635:$J635)=0,"",$C635+$J635+SUM($M635:$R635))</f>
        <v/>
      </c>
      <c r="T635" s="23" t="str">
        <f aca="false">IF(COUNTA($A635:$J635)=0,"",$L635-$S635)</f>
        <v/>
      </c>
      <c r="U635" s="24" t="str">
        <f aca="false">IF(COUNTA($A635:$J635)=0,"",IF($L635=0,0,$T635/$L635))</f>
        <v/>
      </c>
      <c r="V635" s="24" t="str">
        <f aca="false">IF(COUNTA($A635:$J635)=0,"",IF($D635=0,0,$E635/$D635))</f>
        <v/>
      </c>
      <c r="W635" s="24" t="str">
        <f aca="false">IF(COUNTA($A635:$J635)=0,"",IF($F635=0,0,$G635/$F635))</f>
        <v/>
      </c>
      <c r="X635" s="24" t="str">
        <f aca="false">IF(COUNTA($A635:$J635)=0,"",IF($F635=0,0,$H635/$F635))</f>
        <v/>
      </c>
      <c r="Y635" s="25" t="str">
        <f aca="false">IF(COUNTA($A635:$J635)=0,"",IF($C635=0,0,$L635/$C635))</f>
        <v/>
      </c>
      <c r="Z635" s="23" t="str">
        <f aca="false">IF(COUNTA($A635:$J635)=0,"",IF($G635=0,0,$C635/$G635))</f>
        <v/>
      </c>
      <c r="AA635" s="23" t="str">
        <f aca="false">IF(COUNTA($A635:$J635)=0,"",IF($G635=0,0,$T635/$G635))</f>
        <v/>
      </c>
      <c r="AB635" s="9" t="str">
        <f aca="false">IF(COUNTA($A635:$J635)=0,"",IF($B635="","Pick a product",IF($E635&gt;$D635,"Confirmed &gt; received",IF($F635&gt;$E635,"Dispatched &gt; confirmed",IF($G635+$H635&gt;$F635,"Delivered + returned &gt; dispatched","OK")))))</f>
        <v/>
      </c>
    </row>
    <row r="636" customFormat="false" ht="15" hidden="false" customHeight="false" outlineLevel="0" collapsed="false">
      <c r="A636" s="20"/>
      <c r="B636" s="14"/>
      <c r="C636" s="15"/>
      <c r="D636" s="21"/>
      <c r="E636" s="21"/>
      <c r="F636" s="21"/>
      <c r="G636" s="21"/>
      <c r="H636" s="21"/>
      <c r="I636" s="15"/>
      <c r="J636" s="15"/>
      <c r="K636" s="22" t="str">
        <f aca="false">IF(COUNTA($A636:$J636)=0,"",IF($I636&lt;&gt;"",$I636,IFERROR(INDEX(Settings!$B$14:$B$28,MATCH($B636,Settings!$A$14:$A$28,0)),0)))</f>
        <v/>
      </c>
      <c r="L636" s="23" t="str">
        <f aca="false">IF(COUNTA($A636:$J636)=0,"",$G636*($K636+IFERROR(INDEX(Settings!$C$14:$C$28,MATCH($B636,Settings!$A$14:$A$28,0)),0)))</f>
        <v/>
      </c>
      <c r="M636" s="23" t="str">
        <f aca="false">IF(COUNTA($A636:$J636)=0,"",($G636+$H636*Settings!$B$10)*IFERROR(INDEX(Settings!$D$14:$D$28,MATCH($B636,Settings!$A$14:$A$28,0)),0))</f>
        <v/>
      </c>
      <c r="N636" s="23" t="str">
        <f aca="false">IF(COUNTA($A636:$J636)=0,"",$F636*IFERROR(INDEX(Settings!$E$14:$E$28,MATCH($B636,Settings!$A$14:$A$28,0)),0))</f>
        <v/>
      </c>
      <c r="O636" s="23" t="str">
        <f aca="false">IF(COUNTA($A636:$J636)=0,"",$D636*Settings!$B$5)</f>
        <v/>
      </c>
      <c r="P636" s="23" t="str">
        <f aca="false">IF(COUNTA($A636:$J636)=0,"",$G636*Settings!$B$6+$H636*Settings!$B$7)</f>
        <v/>
      </c>
      <c r="Q636" s="23" t="str">
        <f aca="false">IF(COUNTA($A636:$J636)=0,"",$L636*Settings!$B$8)</f>
        <v/>
      </c>
      <c r="R636" s="23" t="str">
        <f aca="false">IF(COUNTA($A636:$J636)=0,"",($P636+$Q636)*Settings!$B$9)</f>
        <v/>
      </c>
      <c r="S636" s="23" t="str">
        <f aca="false">IF(COUNTA($A636:$J636)=0,"",$C636+$J636+SUM($M636:$R636))</f>
        <v/>
      </c>
      <c r="T636" s="23" t="str">
        <f aca="false">IF(COUNTA($A636:$J636)=0,"",$L636-$S636)</f>
        <v/>
      </c>
      <c r="U636" s="24" t="str">
        <f aca="false">IF(COUNTA($A636:$J636)=0,"",IF($L636=0,0,$T636/$L636))</f>
        <v/>
      </c>
      <c r="V636" s="24" t="str">
        <f aca="false">IF(COUNTA($A636:$J636)=0,"",IF($D636=0,0,$E636/$D636))</f>
        <v/>
      </c>
      <c r="W636" s="24" t="str">
        <f aca="false">IF(COUNTA($A636:$J636)=0,"",IF($F636=0,0,$G636/$F636))</f>
        <v/>
      </c>
      <c r="X636" s="24" t="str">
        <f aca="false">IF(COUNTA($A636:$J636)=0,"",IF($F636=0,0,$H636/$F636))</f>
        <v/>
      </c>
      <c r="Y636" s="25" t="str">
        <f aca="false">IF(COUNTA($A636:$J636)=0,"",IF($C636=0,0,$L636/$C636))</f>
        <v/>
      </c>
      <c r="Z636" s="23" t="str">
        <f aca="false">IF(COUNTA($A636:$J636)=0,"",IF($G636=0,0,$C636/$G636))</f>
        <v/>
      </c>
      <c r="AA636" s="23" t="str">
        <f aca="false">IF(COUNTA($A636:$J636)=0,"",IF($G636=0,0,$T636/$G636))</f>
        <v/>
      </c>
      <c r="AB636" s="9" t="str">
        <f aca="false">IF(COUNTA($A636:$J636)=0,"",IF($B636="","Pick a product",IF($E636&gt;$D636,"Confirmed &gt; received",IF($F636&gt;$E636,"Dispatched &gt; confirmed",IF($G636+$H636&gt;$F636,"Delivered + returned &gt; dispatched","OK")))))</f>
        <v/>
      </c>
    </row>
    <row r="637" customFormat="false" ht="15" hidden="false" customHeight="false" outlineLevel="0" collapsed="false">
      <c r="A637" s="20"/>
      <c r="B637" s="14"/>
      <c r="C637" s="15"/>
      <c r="D637" s="21"/>
      <c r="E637" s="21"/>
      <c r="F637" s="21"/>
      <c r="G637" s="21"/>
      <c r="H637" s="21"/>
      <c r="I637" s="15"/>
      <c r="J637" s="15"/>
      <c r="K637" s="22" t="str">
        <f aca="false">IF(COUNTA($A637:$J637)=0,"",IF($I637&lt;&gt;"",$I637,IFERROR(INDEX(Settings!$B$14:$B$28,MATCH($B637,Settings!$A$14:$A$28,0)),0)))</f>
        <v/>
      </c>
      <c r="L637" s="23" t="str">
        <f aca="false">IF(COUNTA($A637:$J637)=0,"",$G637*($K637+IFERROR(INDEX(Settings!$C$14:$C$28,MATCH($B637,Settings!$A$14:$A$28,0)),0)))</f>
        <v/>
      </c>
      <c r="M637" s="23" t="str">
        <f aca="false">IF(COUNTA($A637:$J637)=0,"",($G637+$H637*Settings!$B$10)*IFERROR(INDEX(Settings!$D$14:$D$28,MATCH($B637,Settings!$A$14:$A$28,0)),0))</f>
        <v/>
      </c>
      <c r="N637" s="23" t="str">
        <f aca="false">IF(COUNTA($A637:$J637)=0,"",$F637*IFERROR(INDEX(Settings!$E$14:$E$28,MATCH($B637,Settings!$A$14:$A$28,0)),0))</f>
        <v/>
      </c>
      <c r="O637" s="23" t="str">
        <f aca="false">IF(COUNTA($A637:$J637)=0,"",$D637*Settings!$B$5)</f>
        <v/>
      </c>
      <c r="P637" s="23" t="str">
        <f aca="false">IF(COUNTA($A637:$J637)=0,"",$G637*Settings!$B$6+$H637*Settings!$B$7)</f>
        <v/>
      </c>
      <c r="Q637" s="23" t="str">
        <f aca="false">IF(COUNTA($A637:$J637)=0,"",$L637*Settings!$B$8)</f>
        <v/>
      </c>
      <c r="R637" s="23" t="str">
        <f aca="false">IF(COUNTA($A637:$J637)=0,"",($P637+$Q637)*Settings!$B$9)</f>
        <v/>
      </c>
      <c r="S637" s="23" t="str">
        <f aca="false">IF(COUNTA($A637:$J637)=0,"",$C637+$J637+SUM($M637:$R637))</f>
        <v/>
      </c>
      <c r="T637" s="23" t="str">
        <f aca="false">IF(COUNTA($A637:$J637)=0,"",$L637-$S637)</f>
        <v/>
      </c>
      <c r="U637" s="24" t="str">
        <f aca="false">IF(COUNTA($A637:$J637)=0,"",IF($L637=0,0,$T637/$L637))</f>
        <v/>
      </c>
      <c r="V637" s="24" t="str">
        <f aca="false">IF(COUNTA($A637:$J637)=0,"",IF($D637=0,0,$E637/$D637))</f>
        <v/>
      </c>
      <c r="W637" s="24" t="str">
        <f aca="false">IF(COUNTA($A637:$J637)=0,"",IF($F637=0,0,$G637/$F637))</f>
        <v/>
      </c>
      <c r="X637" s="24" t="str">
        <f aca="false">IF(COUNTA($A637:$J637)=0,"",IF($F637=0,0,$H637/$F637))</f>
        <v/>
      </c>
      <c r="Y637" s="25" t="str">
        <f aca="false">IF(COUNTA($A637:$J637)=0,"",IF($C637=0,0,$L637/$C637))</f>
        <v/>
      </c>
      <c r="Z637" s="23" t="str">
        <f aca="false">IF(COUNTA($A637:$J637)=0,"",IF($G637=0,0,$C637/$G637))</f>
        <v/>
      </c>
      <c r="AA637" s="23" t="str">
        <f aca="false">IF(COUNTA($A637:$J637)=0,"",IF($G637=0,0,$T637/$G637))</f>
        <v/>
      </c>
      <c r="AB637" s="9" t="str">
        <f aca="false">IF(COUNTA($A637:$J637)=0,"",IF($B637="","Pick a product",IF($E637&gt;$D637,"Confirmed &gt; received",IF($F637&gt;$E637,"Dispatched &gt; confirmed",IF($G637+$H637&gt;$F637,"Delivered + returned &gt; dispatched","OK")))))</f>
        <v/>
      </c>
    </row>
    <row r="638" customFormat="false" ht="15" hidden="false" customHeight="false" outlineLevel="0" collapsed="false">
      <c r="A638" s="20"/>
      <c r="B638" s="14"/>
      <c r="C638" s="15"/>
      <c r="D638" s="21"/>
      <c r="E638" s="21"/>
      <c r="F638" s="21"/>
      <c r="G638" s="21"/>
      <c r="H638" s="21"/>
      <c r="I638" s="15"/>
      <c r="J638" s="15"/>
      <c r="K638" s="22" t="str">
        <f aca="false">IF(COUNTA($A638:$J638)=0,"",IF($I638&lt;&gt;"",$I638,IFERROR(INDEX(Settings!$B$14:$B$28,MATCH($B638,Settings!$A$14:$A$28,0)),0)))</f>
        <v/>
      </c>
      <c r="L638" s="23" t="str">
        <f aca="false">IF(COUNTA($A638:$J638)=0,"",$G638*($K638+IFERROR(INDEX(Settings!$C$14:$C$28,MATCH($B638,Settings!$A$14:$A$28,0)),0)))</f>
        <v/>
      </c>
      <c r="M638" s="23" t="str">
        <f aca="false">IF(COUNTA($A638:$J638)=0,"",($G638+$H638*Settings!$B$10)*IFERROR(INDEX(Settings!$D$14:$D$28,MATCH($B638,Settings!$A$14:$A$28,0)),0))</f>
        <v/>
      </c>
      <c r="N638" s="23" t="str">
        <f aca="false">IF(COUNTA($A638:$J638)=0,"",$F638*IFERROR(INDEX(Settings!$E$14:$E$28,MATCH($B638,Settings!$A$14:$A$28,0)),0))</f>
        <v/>
      </c>
      <c r="O638" s="23" t="str">
        <f aca="false">IF(COUNTA($A638:$J638)=0,"",$D638*Settings!$B$5)</f>
        <v/>
      </c>
      <c r="P638" s="23" t="str">
        <f aca="false">IF(COUNTA($A638:$J638)=0,"",$G638*Settings!$B$6+$H638*Settings!$B$7)</f>
        <v/>
      </c>
      <c r="Q638" s="23" t="str">
        <f aca="false">IF(COUNTA($A638:$J638)=0,"",$L638*Settings!$B$8)</f>
        <v/>
      </c>
      <c r="R638" s="23" t="str">
        <f aca="false">IF(COUNTA($A638:$J638)=0,"",($P638+$Q638)*Settings!$B$9)</f>
        <v/>
      </c>
      <c r="S638" s="23" t="str">
        <f aca="false">IF(COUNTA($A638:$J638)=0,"",$C638+$J638+SUM($M638:$R638))</f>
        <v/>
      </c>
      <c r="T638" s="23" t="str">
        <f aca="false">IF(COUNTA($A638:$J638)=0,"",$L638-$S638)</f>
        <v/>
      </c>
      <c r="U638" s="24" t="str">
        <f aca="false">IF(COUNTA($A638:$J638)=0,"",IF($L638=0,0,$T638/$L638))</f>
        <v/>
      </c>
      <c r="V638" s="24" t="str">
        <f aca="false">IF(COUNTA($A638:$J638)=0,"",IF($D638=0,0,$E638/$D638))</f>
        <v/>
      </c>
      <c r="W638" s="24" t="str">
        <f aca="false">IF(COUNTA($A638:$J638)=0,"",IF($F638=0,0,$G638/$F638))</f>
        <v/>
      </c>
      <c r="X638" s="24" t="str">
        <f aca="false">IF(COUNTA($A638:$J638)=0,"",IF($F638=0,0,$H638/$F638))</f>
        <v/>
      </c>
      <c r="Y638" s="25" t="str">
        <f aca="false">IF(COUNTA($A638:$J638)=0,"",IF($C638=0,0,$L638/$C638))</f>
        <v/>
      </c>
      <c r="Z638" s="23" t="str">
        <f aca="false">IF(COUNTA($A638:$J638)=0,"",IF($G638=0,0,$C638/$G638))</f>
        <v/>
      </c>
      <c r="AA638" s="23" t="str">
        <f aca="false">IF(COUNTA($A638:$J638)=0,"",IF($G638=0,0,$T638/$G638))</f>
        <v/>
      </c>
      <c r="AB638" s="9" t="str">
        <f aca="false">IF(COUNTA($A638:$J638)=0,"",IF($B638="","Pick a product",IF($E638&gt;$D638,"Confirmed &gt; received",IF($F638&gt;$E638,"Dispatched &gt; confirmed",IF($G638+$H638&gt;$F638,"Delivered + returned &gt; dispatched","OK")))))</f>
        <v/>
      </c>
    </row>
    <row r="639" customFormat="false" ht="15" hidden="false" customHeight="false" outlineLevel="0" collapsed="false">
      <c r="A639" s="20"/>
      <c r="B639" s="14"/>
      <c r="C639" s="15"/>
      <c r="D639" s="21"/>
      <c r="E639" s="21"/>
      <c r="F639" s="21"/>
      <c r="G639" s="21"/>
      <c r="H639" s="21"/>
      <c r="I639" s="15"/>
      <c r="J639" s="15"/>
      <c r="K639" s="22" t="str">
        <f aca="false">IF(COUNTA($A639:$J639)=0,"",IF($I639&lt;&gt;"",$I639,IFERROR(INDEX(Settings!$B$14:$B$28,MATCH($B639,Settings!$A$14:$A$28,0)),0)))</f>
        <v/>
      </c>
      <c r="L639" s="23" t="str">
        <f aca="false">IF(COUNTA($A639:$J639)=0,"",$G639*($K639+IFERROR(INDEX(Settings!$C$14:$C$28,MATCH($B639,Settings!$A$14:$A$28,0)),0)))</f>
        <v/>
      </c>
      <c r="M639" s="23" t="str">
        <f aca="false">IF(COUNTA($A639:$J639)=0,"",($G639+$H639*Settings!$B$10)*IFERROR(INDEX(Settings!$D$14:$D$28,MATCH($B639,Settings!$A$14:$A$28,0)),0))</f>
        <v/>
      </c>
      <c r="N639" s="23" t="str">
        <f aca="false">IF(COUNTA($A639:$J639)=0,"",$F639*IFERROR(INDEX(Settings!$E$14:$E$28,MATCH($B639,Settings!$A$14:$A$28,0)),0))</f>
        <v/>
      </c>
      <c r="O639" s="23" t="str">
        <f aca="false">IF(COUNTA($A639:$J639)=0,"",$D639*Settings!$B$5)</f>
        <v/>
      </c>
      <c r="P639" s="23" t="str">
        <f aca="false">IF(COUNTA($A639:$J639)=0,"",$G639*Settings!$B$6+$H639*Settings!$B$7)</f>
        <v/>
      </c>
      <c r="Q639" s="23" t="str">
        <f aca="false">IF(COUNTA($A639:$J639)=0,"",$L639*Settings!$B$8)</f>
        <v/>
      </c>
      <c r="R639" s="23" t="str">
        <f aca="false">IF(COUNTA($A639:$J639)=0,"",($P639+$Q639)*Settings!$B$9)</f>
        <v/>
      </c>
      <c r="S639" s="23" t="str">
        <f aca="false">IF(COUNTA($A639:$J639)=0,"",$C639+$J639+SUM($M639:$R639))</f>
        <v/>
      </c>
      <c r="T639" s="23" t="str">
        <f aca="false">IF(COUNTA($A639:$J639)=0,"",$L639-$S639)</f>
        <v/>
      </c>
      <c r="U639" s="24" t="str">
        <f aca="false">IF(COUNTA($A639:$J639)=0,"",IF($L639=0,0,$T639/$L639))</f>
        <v/>
      </c>
      <c r="V639" s="24" t="str">
        <f aca="false">IF(COUNTA($A639:$J639)=0,"",IF($D639=0,0,$E639/$D639))</f>
        <v/>
      </c>
      <c r="W639" s="24" t="str">
        <f aca="false">IF(COUNTA($A639:$J639)=0,"",IF($F639=0,0,$G639/$F639))</f>
        <v/>
      </c>
      <c r="X639" s="24" t="str">
        <f aca="false">IF(COUNTA($A639:$J639)=0,"",IF($F639=0,0,$H639/$F639))</f>
        <v/>
      </c>
      <c r="Y639" s="25" t="str">
        <f aca="false">IF(COUNTA($A639:$J639)=0,"",IF($C639=0,0,$L639/$C639))</f>
        <v/>
      </c>
      <c r="Z639" s="23" t="str">
        <f aca="false">IF(COUNTA($A639:$J639)=0,"",IF($G639=0,0,$C639/$G639))</f>
        <v/>
      </c>
      <c r="AA639" s="23" t="str">
        <f aca="false">IF(COUNTA($A639:$J639)=0,"",IF($G639=0,0,$T639/$G639))</f>
        <v/>
      </c>
      <c r="AB639" s="9" t="str">
        <f aca="false">IF(COUNTA($A639:$J639)=0,"",IF($B639="","Pick a product",IF($E639&gt;$D639,"Confirmed &gt; received",IF($F639&gt;$E639,"Dispatched &gt; confirmed",IF($G639+$H639&gt;$F639,"Delivered + returned &gt; dispatched","OK")))))</f>
        <v/>
      </c>
    </row>
    <row r="640" customFormat="false" ht="15" hidden="false" customHeight="false" outlineLevel="0" collapsed="false">
      <c r="A640" s="20"/>
      <c r="B640" s="14"/>
      <c r="C640" s="15"/>
      <c r="D640" s="21"/>
      <c r="E640" s="21"/>
      <c r="F640" s="21"/>
      <c r="G640" s="21"/>
      <c r="H640" s="21"/>
      <c r="I640" s="15"/>
      <c r="J640" s="15"/>
      <c r="K640" s="22" t="str">
        <f aca="false">IF(COUNTA($A640:$J640)=0,"",IF($I640&lt;&gt;"",$I640,IFERROR(INDEX(Settings!$B$14:$B$28,MATCH($B640,Settings!$A$14:$A$28,0)),0)))</f>
        <v/>
      </c>
      <c r="L640" s="23" t="str">
        <f aca="false">IF(COUNTA($A640:$J640)=0,"",$G640*($K640+IFERROR(INDEX(Settings!$C$14:$C$28,MATCH($B640,Settings!$A$14:$A$28,0)),0)))</f>
        <v/>
      </c>
      <c r="M640" s="23" t="str">
        <f aca="false">IF(COUNTA($A640:$J640)=0,"",($G640+$H640*Settings!$B$10)*IFERROR(INDEX(Settings!$D$14:$D$28,MATCH($B640,Settings!$A$14:$A$28,0)),0))</f>
        <v/>
      </c>
      <c r="N640" s="23" t="str">
        <f aca="false">IF(COUNTA($A640:$J640)=0,"",$F640*IFERROR(INDEX(Settings!$E$14:$E$28,MATCH($B640,Settings!$A$14:$A$28,0)),0))</f>
        <v/>
      </c>
      <c r="O640" s="23" t="str">
        <f aca="false">IF(COUNTA($A640:$J640)=0,"",$D640*Settings!$B$5)</f>
        <v/>
      </c>
      <c r="P640" s="23" t="str">
        <f aca="false">IF(COUNTA($A640:$J640)=0,"",$G640*Settings!$B$6+$H640*Settings!$B$7)</f>
        <v/>
      </c>
      <c r="Q640" s="23" t="str">
        <f aca="false">IF(COUNTA($A640:$J640)=0,"",$L640*Settings!$B$8)</f>
        <v/>
      </c>
      <c r="R640" s="23" t="str">
        <f aca="false">IF(COUNTA($A640:$J640)=0,"",($P640+$Q640)*Settings!$B$9)</f>
        <v/>
      </c>
      <c r="S640" s="23" t="str">
        <f aca="false">IF(COUNTA($A640:$J640)=0,"",$C640+$J640+SUM($M640:$R640))</f>
        <v/>
      </c>
      <c r="T640" s="23" t="str">
        <f aca="false">IF(COUNTA($A640:$J640)=0,"",$L640-$S640)</f>
        <v/>
      </c>
      <c r="U640" s="24" t="str">
        <f aca="false">IF(COUNTA($A640:$J640)=0,"",IF($L640=0,0,$T640/$L640))</f>
        <v/>
      </c>
      <c r="V640" s="24" t="str">
        <f aca="false">IF(COUNTA($A640:$J640)=0,"",IF($D640=0,0,$E640/$D640))</f>
        <v/>
      </c>
      <c r="W640" s="24" t="str">
        <f aca="false">IF(COUNTA($A640:$J640)=0,"",IF($F640=0,0,$G640/$F640))</f>
        <v/>
      </c>
      <c r="X640" s="24" t="str">
        <f aca="false">IF(COUNTA($A640:$J640)=0,"",IF($F640=0,0,$H640/$F640))</f>
        <v/>
      </c>
      <c r="Y640" s="25" t="str">
        <f aca="false">IF(COUNTA($A640:$J640)=0,"",IF($C640=0,0,$L640/$C640))</f>
        <v/>
      </c>
      <c r="Z640" s="23" t="str">
        <f aca="false">IF(COUNTA($A640:$J640)=0,"",IF($G640=0,0,$C640/$G640))</f>
        <v/>
      </c>
      <c r="AA640" s="23" t="str">
        <f aca="false">IF(COUNTA($A640:$J640)=0,"",IF($G640=0,0,$T640/$G640))</f>
        <v/>
      </c>
      <c r="AB640" s="9" t="str">
        <f aca="false">IF(COUNTA($A640:$J640)=0,"",IF($B640="","Pick a product",IF($E640&gt;$D640,"Confirmed &gt; received",IF($F640&gt;$E640,"Dispatched &gt; confirmed",IF($G640+$H640&gt;$F640,"Delivered + returned &gt; dispatched","OK")))))</f>
        <v/>
      </c>
    </row>
    <row r="641" customFormat="false" ht="15" hidden="false" customHeight="false" outlineLevel="0" collapsed="false">
      <c r="A641" s="20"/>
      <c r="B641" s="14"/>
      <c r="C641" s="15"/>
      <c r="D641" s="21"/>
      <c r="E641" s="21"/>
      <c r="F641" s="21"/>
      <c r="G641" s="21"/>
      <c r="H641" s="21"/>
      <c r="I641" s="15"/>
      <c r="J641" s="15"/>
      <c r="K641" s="22" t="str">
        <f aca="false">IF(COUNTA($A641:$J641)=0,"",IF($I641&lt;&gt;"",$I641,IFERROR(INDEX(Settings!$B$14:$B$28,MATCH($B641,Settings!$A$14:$A$28,0)),0)))</f>
        <v/>
      </c>
      <c r="L641" s="23" t="str">
        <f aca="false">IF(COUNTA($A641:$J641)=0,"",$G641*($K641+IFERROR(INDEX(Settings!$C$14:$C$28,MATCH($B641,Settings!$A$14:$A$28,0)),0)))</f>
        <v/>
      </c>
      <c r="M641" s="23" t="str">
        <f aca="false">IF(COUNTA($A641:$J641)=0,"",($G641+$H641*Settings!$B$10)*IFERROR(INDEX(Settings!$D$14:$D$28,MATCH($B641,Settings!$A$14:$A$28,0)),0))</f>
        <v/>
      </c>
      <c r="N641" s="23" t="str">
        <f aca="false">IF(COUNTA($A641:$J641)=0,"",$F641*IFERROR(INDEX(Settings!$E$14:$E$28,MATCH($B641,Settings!$A$14:$A$28,0)),0))</f>
        <v/>
      </c>
      <c r="O641" s="23" t="str">
        <f aca="false">IF(COUNTA($A641:$J641)=0,"",$D641*Settings!$B$5)</f>
        <v/>
      </c>
      <c r="P641" s="23" t="str">
        <f aca="false">IF(COUNTA($A641:$J641)=0,"",$G641*Settings!$B$6+$H641*Settings!$B$7)</f>
        <v/>
      </c>
      <c r="Q641" s="23" t="str">
        <f aca="false">IF(COUNTA($A641:$J641)=0,"",$L641*Settings!$B$8)</f>
        <v/>
      </c>
      <c r="R641" s="23" t="str">
        <f aca="false">IF(COUNTA($A641:$J641)=0,"",($P641+$Q641)*Settings!$B$9)</f>
        <v/>
      </c>
      <c r="S641" s="23" t="str">
        <f aca="false">IF(COUNTA($A641:$J641)=0,"",$C641+$J641+SUM($M641:$R641))</f>
        <v/>
      </c>
      <c r="T641" s="23" t="str">
        <f aca="false">IF(COUNTA($A641:$J641)=0,"",$L641-$S641)</f>
        <v/>
      </c>
      <c r="U641" s="24" t="str">
        <f aca="false">IF(COUNTA($A641:$J641)=0,"",IF($L641=0,0,$T641/$L641))</f>
        <v/>
      </c>
      <c r="V641" s="24" t="str">
        <f aca="false">IF(COUNTA($A641:$J641)=0,"",IF($D641=0,0,$E641/$D641))</f>
        <v/>
      </c>
      <c r="W641" s="24" t="str">
        <f aca="false">IF(COUNTA($A641:$J641)=0,"",IF($F641=0,0,$G641/$F641))</f>
        <v/>
      </c>
      <c r="X641" s="24" t="str">
        <f aca="false">IF(COUNTA($A641:$J641)=0,"",IF($F641=0,0,$H641/$F641))</f>
        <v/>
      </c>
      <c r="Y641" s="25" t="str">
        <f aca="false">IF(COUNTA($A641:$J641)=0,"",IF($C641=0,0,$L641/$C641))</f>
        <v/>
      </c>
      <c r="Z641" s="23" t="str">
        <f aca="false">IF(COUNTA($A641:$J641)=0,"",IF($G641=0,0,$C641/$G641))</f>
        <v/>
      </c>
      <c r="AA641" s="23" t="str">
        <f aca="false">IF(COUNTA($A641:$J641)=0,"",IF($G641=0,0,$T641/$G641))</f>
        <v/>
      </c>
      <c r="AB641" s="9" t="str">
        <f aca="false">IF(COUNTA($A641:$J641)=0,"",IF($B641="","Pick a product",IF($E641&gt;$D641,"Confirmed &gt; received",IF($F641&gt;$E641,"Dispatched &gt; confirmed",IF($G641+$H641&gt;$F641,"Delivered + returned &gt; dispatched","OK")))))</f>
        <v/>
      </c>
    </row>
    <row r="642" customFormat="false" ht="15" hidden="false" customHeight="false" outlineLevel="0" collapsed="false">
      <c r="A642" s="20"/>
      <c r="B642" s="14"/>
      <c r="C642" s="15"/>
      <c r="D642" s="21"/>
      <c r="E642" s="21"/>
      <c r="F642" s="21"/>
      <c r="G642" s="21"/>
      <c r="H642" s="21"/>
      <c r="I642" s="15"/>
      <c r="J642" s="15"/>
      <c r="K642" s="22" t="str">
        <f aca="false">IF(COUNTA($A642:$J642)=0,"",IF($I642&lt;&gt;"",$I642,IFERROR(INDEX(Settings!$B$14:$B$28,MATCH($B642,Settings!$A$14:$A$28,0)),0)))</f>
        <v/>
      </c>
      <c r="L642" s="23" t="str">
        <f aca="false">IF(COUNTA($A642:$J642)=0,"",$G642*($K642+IFERROR(INDEX(Settings!$C$14:$C$28,MATCH($B642,Settings!$A$14:$A$28,0)),0)))</f>
        <v/>
      </c>
      <c r="M642" s="23" t="str">
        <f aca="false">IF(COUNTA($A642:$J642)=0,"",($G642+$H642*Settings!$B$10)*IFERROR(INDEX(Settings!$D$14:$D$28,MATCH($B642,Settings!$A$14:$A$28,0)),0))</f>
        <v/>
      </c>
      <c r="N642" s="23" t="str">
        <f aca="false">IF(COUNTA($A642:$J642)=0,"",$F642*IFERROR(INDEX(Settings!$E$14:$E$28,MATCH($B642,Settings!$A$14:$A$28,0)),0))</f>
        <v/>
      </c>
      <c r="O642" s="23" t="str">
        <f aca="false">IF(COUNTA($A642:$J642)=0,"",$D642*Settings!$B$5)</f>
        <v/>
      </c>
      <c r="P642" s="23" t="str">
        <f aca="false">IF(COUNTA($A642:$J642)=0,"",$G642*Settings!$B$6+$H642*Settings!$B$7)</f>
        <v/>
      </c>
      <c r="Q642" s="23" t="str">
        <f aca="false">IF(COUNTA($A642:$J642)=0,"",$L642*Settings!$B$8)</f>
        <v/>
      </c>
      <c r="R642" s="23" t="str">
        <f aca="false">IF(COUNTA($A642:$J642)=0,"",($P642+$Q642)*Settings!$B$9)</f>
        <v/>
      </c>
      <c r="S642" s="23" t="str">
        <f aca="false">IF(COUNTA($A642:$J642)=0,"",$C642+$J642+SUM($M642:$R642))</f>
        <v/>
      </c>
      <c r="T642" s="23" t="str">
        <f aca="false">IF(COUNTA($A642:$J642)=0,"",$L642-$S642)</f>
        <v/>
      </c>
      <c r="U642" s="24" t="str">
        <f aca="false">IF(COUNTA($A642:$J642)=0,"",IF($L642=0,0,$T642/$L642))</f>
        <v/>
      </c>
      <c r="V642" s="24" t="str">
        <f aca="false">IF(COUNTA($A642:$J642)=0,"",IF($D642=0,0,$E642/$D642))</f>
        <v/>
      </c>
      <c r="W642" s="24" t="str">
        <f aca="false">IF(COUNTA($A642:$J642)=0,"",IF($F642=0,0,$G642/$F642))</f>
        <v/>
      </c>
      <c r="X642" s="24" t="str">
        <f aca="false">IF(COUNTA($A642:$J642)=0,"",IF($F642=0,0,$H642/$F642))</f>
        <v/>
      </c>
      <c r="Y642" s="25" t="str">
        <f aca="false">IF(COUNTA($A642:$J642)=0,"",IF($C642=0,0,$L642/$C642))</f>
        <v/>
      </c>
      <c r="Z642" s="23" t="str">
        <f aca="false">IF(COUNTA($A642:$J642)=0,"",IF($G642=0,0,$C642/$G642))</f>
        <v/>
      </c>
      <c r="AA642" s="23" t="str">
        <f aca="false">IF(COUNTA($A642:$J642)=0,"",IF($G642=0,0,$T642/$G642))</f>
        <v/>
      </c>
      <c r="AB642" s="9" t="str">
        <f aca="false">IF(COUNTA($A642:$J642)=0,"",IF($B642="","Pick a product",IF($E642&gt;$D642,"Confirmed &gt; received",IF($F642&gt;$E642,"Dispatched &gt; confirmed",IF($G642+$H642&gt;$F642,"Delivered + returned &gt; dispatched","OK")))))</f>
        <v/>
      </c>
    </row>
    <row r="643" customFormat="false" ht="15" hidden="false" customHeight="false" outlineLevel="0" collapsed="false">
      <c r="A643" s="20"/>
      <c r="B643" s="14"/>
      <c r="C643" s="15"/>
      <c r="D643" s="21"/>
      <c r="E643" s="21"/>
      <c r="F643" s="21"/>
      <c r="G643" s="21"/>
      <c r="H643" s="21"/>
      <c r="I643" s="15"/>
      <c r="J643" s="15"/>
      <c r="K643" s="22" t="str">
        <f aca="false">IF(COUNTA($A643:$J643)=0,"",IF($I643&lt;&gt;"",$I643,IFERROR(INDEX(Settings!$B$14:$B$28,MATCH($B643,Settings!$A$14:$A$28,0)),0)))</f>
        <v/>
      </c>
      <c r="L643" s="23" t="str">
        <f aca="false">IF(COUNTA($A643:$J643)=0,"",$G643*($K643+IFERROR(INDEX(Settings!$C$14:$C$28,MATCH($B643,Settings!$A$14:$A$28,0)),0)))</f>
        <v/>
      </c>
      <c r="M643" s="23" t="str">
        <f aca="false">IF(COUNTA($A643:$J643)=0,"",($G643+$H643*Settings!$B$10)*IFERROR(INDEX(Settings!$D$14:$D$28,MATCH($B643,Settings!$A$14:$A$28,0)),0))</f>
        <v/>
      </c>
      <c r="N643" s="23" t="str">
        <f aca="false">IF(COUNTA($A643:$J643)=0,"",$F643*IFERROR(INDEX(Settings!$E$14:$E$28,MATCH($B643,Settings!$A$14:$A$28,0)),0))</f>
        <v/>
      </c>
      <c r="O643" s="23" t="str">
        <f aca="false">IF(COUNTA($A643:$J643)=0,"",$D643*Settings!$B$5)</f>
        <v/>
      </c>
      <c r="P643" s="23" t="str">
        <f aca="false">IF(COUNTA($A643:$J643)=0,"",$G643*Settings!$B$6+$H643*Settings!$B$7)</f>
        <v/>
      </c>
      <c r="Q643" s="23" t="str">
        <f aca="false">IF(COUNTA($A643:$J643)=0,"",$L643*Settings!$B$8)</f>
        <v/>
      </c>
      <c r="R643" s="23" t="str">
        <f aca="false">IF(COUNTA($A643:$J643)=0,"",($P643+$Q643)*Settings!$B$9)</f>
        <v/>
      </c>
      <c r="S643" s="23" t="str">
        <f aca="false">IF(COUNTA($A643:$J643)=0,"",$C643+$J643+SUM($M643:$R643))</f>
        <v/>
      </c>
      <c r="T643" s="23" t="str">
        <f aca="false">IF(COUNTA($A643:$J643)=0,"",$L643-$S643)</f>
        <v/>
      </c>
      <c r="U643" s="24" t="str">
        <f aca="false">IF(COUNTA($A643:$J643)=0,"",IF($L643=0,0,$T643/$L643))</f>
        <v/>
      </c>
      <c r="V643" s="24" t="str">
        <f aca="false">IF(COUNTA($A643:$J643)=0,"",IF($D643=0,0,$E643/$D643))</f>
        <v/>
      </c>
      <c r="W643" s="24" t="str">
        <f aca="false">IF(COUNTA($A643:$J643)=0,"",IF($F643=0,0,$G643/$F643))</f>
        <v/>
      </c>
      <c r="X643" s="24" t="str">
        <f aca="false">IF(COUNTA($A643:$J643)=0,"",IF($F643=0,0,$H643/$F643))</f>
        <v/>
      </c>
      <c r="Y643" s="25" t="str">
        <f aca="false">IF(COUNTA($A643:$J643)=0,"",IF($C643=0,0,$L643/$C643))</f>
        <v/>
      </c>
      <c r="Z643" s="23" t="str">
        <f aca="false">IF(COUNTA($A643:$J643)=0,"",IF($G643=0,0,$C643/$G643))</f>
        <v/>
      </c>
      <c r="AA643" s="23" t="str">
        <f aca="false">IF(COUNTA($A643:$J643)=0,"",IF($G643=0,0,$T643/$G643))</f>
        <v/>
      </c>
      <c r="AB643" s="9" t="str">
        <f aca="false">IF(COUNTA($A643:$J643)=0,"",IF($B643="","Pick a product",IF($E643&gt;$D643,"Confirmed &gt; received",IF($F643&gt;$E643,"Dispatched &gt; confirmed",IF($G643+$H643&gt;$F643,"Delivered + returned &gt; dispatched","OK")))))</f>
        <v/>
      </c>
    </row>
    <row r="644" customFormat="false" ht="15" hidden="false" customHeight="false" outlineLevel="0" collapsed="false">
      <c r="A644" s="20"/>
      <c r="B644" s="14"/>
      <c r="C644" s="15"/>
      <c r="D644" s="21"/>
      <c r="E644" s="21"/>
      <c r="F644" s="21"/>
      <c r="G644" s="21"/>
      <c r="H644" s="21"/>
      <c r="I644" s="15"/>
      <c r="J644" s="15"/>
      <c r="K644" s="22" t="str">
        <f aca="false">IF(COUNTA($A644:$J644)=0,"",IF($I644&lt;&gt;"",$I644,IFERROR(INDEX(Settings!$B$14:$B$28,MATCH($B644,Settings!$A$14:$A$28,0)),0)))</f>
        <v/>
      </c>
      <c r="L644" s="23" t="str">
        <f aca="false">IF(COUNTA($A644:$J644)=0,"",$G644*($K644+IFERROR(INDEX(Settings!$C$14:$C$28,MATCH($B644,Settings!$A$14:$A$28,0)),0)))</f>
        <v/>
      </c>
      <c r="M644" s="23" t="str">
        <f aca="false">IF(COUNTA($A644:$J644)=0,"",($G644+$H644*Settings!$B$10)*IFERROR(INDEX(Settings!$D$14:$D$28,MATCH($B644,Settings!$A$14:$A$28,0)),0))</f>
        <v/>
      </c>
      <c r="N644" s="23" t="str">
        <f aca="false">IF(COUNTA($A644:$J644)=0,"",$F644*IFERROR(INDEX(Settings!$E$14:$E$28,MATCH($B644,Settings!$A$14:$A$28,0)),0))</f>
        <v/>
      </c>
      <c r="O644" s="23" t="str">
        <f aca="false">IF(COUNTA($A644:$J644)=0,"",$D644*Settings!$B$5)</f>
        <v/>
      </c>
      <c r="P644" s="23" t="str">
        <f aca="false">IF(COUNTA($A644:$J644)=0,"",$G644*Settings!$B$6+$H644*Settings!$B$7)</f>
        <v/>
      </c>
      <c r="Q644" s="23" t="str">
        <f aca="false">IF(COUNTA($A644:$J644)=0,"",$L644*Settings!$B$8)</f>
        <v/>
      </c>
      <c r="R644" s="23" t="str">
        <f aca="false">IF(COUNTA($A644:$J644)=0,"",($P644+$Q644)*Settings!$B$9)</f>
        <v/>
      </c>
      <c r="S644" s="23" t="str">
        <f aca="false">IF(COUNTA($A644:$J644)=0,"",$C644+$J644+SUM($M644:$R644))</f>
        <v/>
      </c>
      <c r="T644" s="23" t="str">
        <f aca="false">IF(COUNTA($A644:$J644)=0,"",$L644-$S644)</f>
        <v/>
      </c>
      <c r="U644" s="24" t="str">
        <f aca="false">IF(COUNTA($A644:$J644)=0,"",IF($L644=0,0,$T644/$L644))</f>
        <v/>
      </c>
      <c r="V644" s="24" t="str">
        <f aca="false">IF(COUNTA($A644:$J644)=0,"",IF($D644=0,0,$E644/$D644))</f>
        <v/>
      </c>
      <c r="W644" s="24" t="str">
        <f aca="false">IF(COUNTA($A644:$J644)=0,"",IF($F644=0,0,$G644/$F644))</f>
        <v/>
      </c>
      <c r="X644" s="24" t="str">
        <f aca="false">IF(COUNTA($A644:$J644)=0,"",IF($F644=0,0,$H644/$F644))</f>
        <v/>
      </c>
      <c r="Y644" s="25" t="str">
        <f aca="false">IF(COUNTA($A644:$J644)=0,"",IF($C644=0,0,$L644/$C644))</f>
        <v/>
      </c>
      <c r="Z644" s="23" t="str">
        <f aca="false">IF(COUNTA($A644:$J644)=0,"",IF($G644=0,0,$C644/$G644))</f>
        <v/>
      </c>
      <c r="AA644" s="23" t="str">
        <f aca="false">IF(COUNTA($A644:$J644)=0,"",IF($G644=0,0,$T644/$G644))</f>
        <v/>
      </c>
      <c r="AB644" s="9" t="str">
        <f aca="false">IF(COUNTA($A644:$J644)=0,"",IF($B644="","Pick a product",IF($E644&gt;$D644,"Confirmed &gt; received",IF($F644&gt;$E644,"Dispatched &gt; confirmed",IF($G644+$H644&gt;$F644,"Delivered + returned &gt; dispatched","OK")))))</f>
        <v/>
      </c>
    </row>
    <row r="645" customFormat="false" ht="15" hidden="false" customHeight="false" outlineLevel="0" collapsed="false">
      <c r="A645" s="20"/>
      <c r="B645" s="14"/>
      <c r="C645" s="15"/>
      <c r="D645" s="21"/>
      <c r="E645" s="21"/>
      <c r="F645" s="21"/>
      <c r="G645" s="21"/>
      <c r="H645" s="21"/>
      <c r="I645" s="15"/>
      <c r="J645" s="15"/>
      <c r="K645" s="22" t="str">
        <f aca="false">IF(COUNTA($A645:$J645)=0,"",IF($I645&lt;&gt;"",$I645,IFERROR(INDEX(Settings!$B$14:$B$28,MATCH($B645,Settings!$A$14:$A$28,0)),0)))</f>
        <v/>
      </c>
      <c r="L645" s="23" t="str">
        <f aca="false">IF(COUNTA($A645:$J645)=0,"",$G645*($K645+IFERROR(INDEX(Settings!$C$14:$C$28,MATCH($B645,Settings!$A$14:$A$28,0)),0)))</f>
        <v/>
      </c>
      <c r="M645" s="23" t="str">
        <f aca="false">IF(COUNTA($A645:$J645)=0,"",($G645+$H645*Settings!$B$10)*IFERROR(INDEX(Settings!$D$14:$D$28,MATCH($B645,Settings!$A$14:$A$28,0)),0))</f>
        <v/>
      </c>
      <c r="N645" s="23" t="str">
        <f aca="false">IF(COUNTA($A645:$J645)=0,"",$F645*IFERROR(INDEX(Settings!$E$14:$E$28,MATCH($B645,Settings!$A$14:$A$28,0)),0))</f>
        <v/>
      </c>
      <c r="O645" s="23" t="str">
        <f aca="false">IF(COUNTA($A645:$J645)=0,"",$D645*Settings!$B$5)</f>
        <v/>
      </c>
      <c r="P645" s="23" t="str">
        <f aca="false">IF(COUNTA($A645:$J645)=0,"",$G645*Settings!$B$6+$H645*Settings!$B$7)</f>
        <v/>
      </c>
      <c r="Q645" s="23" t="str">
        <f aca="false">IF(COUNTA($A645:$J645)=0,"",$L645*Settings!$B$8)</f>
        <v/>
      </c>
      <c r="R645" s="23" t="str">
        <f aca="false">IF(COUNTA($A645:$J645)=0,"",($P645+$Q645)*Settings!$B$9)</f>
        <v/>
      </c>
      <c r="S645" s="23" t="str">
        <f aca="false">IF(COUNTA($A645:$J645)=0,"",$C645+$J645+SUM($M645:$R645))</f>
        <v/>
      </c>
      <c r="T645" s="23" t="str">
        <f aca="false">IF(COUNTA($A645:$J645)=0,"",$L645-$S645)</f>
        <v/>
      </c>
      <c r="U645" s="24" t="str">
        <f aca="false">IF(COUNTA($A645:$J645)=0,"",IF($L645=0,0,$T645/$L645))</f>
        <v/>
      </c>
      <c r="V645" s="24" t="str">
        <f aca="false">IF(COUNTA($A645:$J645)=0,"",IF($D645=0,0,$E645/$D645))</f>
        <v/>
      </c>
      <c r="W645" s="24" t="str">
        <f aca="false">IF(COUNTA($A645:$J645)=0,"",IF($F645=0,0,$G645/$F645))</f>
        <v/>
      </c>
      <c r="X645" s="24" t="str">
        <f aca="false">IF(COUNTA($A645:$J645)=0,"",IF($F645=0,0,$H645/$F645))</f>
        <v/>
      </c>
      <c r="Y645" s="25" t="str">
        <f aca="false">IF(COUNTA($A645:$J645)=0,"",IF($C645=0,0,$L645/$C645))</f>
        <v/>
      </c>
      <c r="Z645" s="23" t="str">
        <f aca="false">IF(COUNTA($A645:$J645)=0,"",IF($G645=0,0,$C645/$G645))</f>
        <v/>
      </c>
      <c r="AA645" s="23" t="str">
        <f aca="false">IF(COUNTA($A645:$J645)=0,"",IF($G645=0,0,$T645/$G645))</f>
        <v/>
      </c>
      <c r="AB645" s="9" t="str">
        <f aca="false">IF(COUNTA($A645:$J645)=0,"",IF($B645="","Pick a product",IF($E645&gt;$D645,"Confirmed &gt; received",IF($F645&gt;$E645,"Dispatched &gt; confirmed",IF($G645+$H645&gt;$F645,"Delivered + returned &gt; dispatched","OK")))))</f>
        <v/>
      </c>
    </row>
    <row r="646" customFormat="false" ht="15" hidden="false" customHeight="false" outlineLevel="0" collapsed="false">
      <c r="A646" s="20"/>
      <c r="B646" s="14"/>
      <c r="C646" s="15"/>
      <c r="D646" s="21"/>
      <c r="E646" s="21"/>
      <c r="F646" s="21"/>
      <c r="G646" s="21"/>
      <c r="H646" s="21"/>
      <c r="I646" s="15"/>
      <c r="J646" s="15"/>
      <c r="K646" s="22" t="str">
        <f aca="false">IF(COUNTA($A646:$J646)=0,"",IF($I646&lt;&gt;"",$I646,IFERROR(INDEX(Settings!$B$14:$B$28,MATCH($B646,Settings!$A$14:$A$28,0)),0)))</f>
        <v/>
      </c>
      <c r="L646" s="23" t="str">
        <f aca="false">IF(COUNTA($A646:$J646)=0,"",$G646*($K646+IFERROR(INDEX(Settings!$C$14:$C$28,MATCH($B646,Settings!$A$14:$A$28,0)),0)))</f>
        <v/>
      </c>
      <c r="M646" s="23" t="str">
        <f aca="false">IF(COUNTA($A646:$J646)=0,"",($G646+$H646*Settings!$B$10)*IFERROR(INDEX(Settings!$D$14:$D$28,MATCH($B646,Settings!$A$14:$A$28,0)),0))</f>
        <v/>
      </c>
      <c r="N646" s="23" t="str">
        <f aca="false">IF(COUNTA($A646:$J646)=0,"",$F646*IFERROR(INDEX(Settings!$E$14:$E$28,MATCH($B646,Settings!$A$14:$A$28,0)),0))</f>
        <v/>
      </c>
      <c r="O646" s="23" t="str">
        <f aca="false">IF(COUNTA($A646:$J646)=0,"",$D646*Settings!$B$5)</f>
        <v/>
      </c>
      <c r="P646" s="23" t="str">
        <f aca="false">IF(COUNTA($A646:$J646)=0,"",$G646*Settings!$B$6+$H646*Settings!$B$7)</f>
        <v/>
      </c>
      <c r="Q646" s="23" t="str">
        <f aca="false">IF(COUNTA($A646:$J646)=0,"",$L646*Settings!$B$8)</f>
        <v/>
      </c>
      <c r="R646" s="23" t="str">
        <f aca="false">IF(COUNTA($A646:$J646)=0,"",($P646+$Q646)*Settings!$B$9)</f>
        <v/>
      </c>
      <c r="S646" s="23" t="str">
        <f aca="false">IF(COUNTA($A646:$J646)=0,"",$C646+$J646+SUM($M646:$R646))</f>
        <v/>
      </c>
      <c r="T646" s="23" t="str">
        <f aca="false">IF(COUNTA($A646:$J646)=0,"",$L646-$S646)</f>
        <v/>
      </c>
      <c r="U646" s="24" t="str">
        <f aca="false">IF(COUNTA($A646:$J646)=0,"",IF($L646=0,0,$T646/$L646))</f>
        <v/>
      </c>
      <c r="V646" s="24" t="str">
        <f aca="false">IF(COUNTA($A646:$J646)=0,"",IF($D646=0,0,$E646/$D646))</f>
        <v/>
      </c>
      <c r="W646" s="24" t="str">
        <f aca="false">IF(COUNTA($A646:$J646)=0,"",IF($F646=0,0,$G646/$F646))</f>
        <v/>
      </c>
      <c r="X646" s="24" t="str">
        <f aca="false">IF(COUNTA($A646:$J646)=0,"",IF($F646=0,0,$H646/$F646))</f>
        <v/>
      </c>
      <c r="Y646" s="25" t="str">
        <f aca="false">IF(COUNTA($A646:$J646)=0,"",IF($C646=0,0,$L646/$C646))</f>
        <v/>
      </c>
      <c r="Z646" s="23" t="str">
        <f aca="false">IF(COUNTA($A646:$J646)=0,"",IF($G646=0,0,$C646/$G646))</f>
        <v/>
      </c>
      <c r="AA646" s="23" t="str">
        <f aca="false">IF(COUNTA($A646:$J646)=0,"",IF($G646=0,0,$T646/$G646))</f>
        <v/>
      </c>
      <c r="AB646" s="9" t="str">
        <f aca="false">IF(COUNTA($A646:$J646)=0,"",IF($B646="","Pick a product",IF($E646&gt;$D646,"Confirmed &gt; received",IF($F646&gt;$E646,"Dispatched &gt; confirmed",IF($G646+$H646&gt;$F646,"Delivered + returned &gt; dispatched","OK")))))</f>
        <v/>
      </c>
    </row>
    <row r="647" customFormat="false" ht="15" hidden="false" customHeight="false" outlineLevel="0" collapsed="false">
      <c r="A647" s="20"/>
      <c r="B647" s="14"/>
      <c r="C647" s="15"/>
      <c r="D647" s="21"/>
      <c r="E647" s="21"/>
      <c r="F647" s="21"/>
      <c r="G647" s="21"/>
      <c r="H647" s="21"/>
      <c r="I647" s="15"/>
      <c r="J647" s="15"/>
      <c r="K647" s="22" t="str">
        <f aca="false">IF(COUNTA($A647:$J647)=0,"",IF($I647&lt;&gt;"",$I647,IFERROR(INDEX(Settings!$B$14:$B$28,MATCH($B647,Settings!$A$14:$A$28,0)),0)))</f>
        <v/>
      </c>
      <c r="L647" s="23" t="str">
        <f aca="false">IF(COUNTA($A647:$J647)=0,"",$G647*($K647+IFERROR(INDEX(Settings!$C$14:$C$28,MATCH($B647,Settings!$A$14:$A$28,0)),0)))</f>
        <v/>
      </c>
      <c r="M647" s="23" t="str">
        <f aca="false">IF(COUNTA($A647:$J647)=0,"",($G647+$H647*Settings!$B$10)*IFERROR(INDEX(Settings!$D$14:$D$28,MATCH($B647,Settings!$A$14:$A$28,0)),0))</f>
        <v/>
      </c>
      <c r="N647" s="23" t="str">
        <f aca="false">IF(COUNTA($A647:$J647)=0,"",$F647*IFERROR(INDEX(Settings!$E$14:$E$28,MATCH($B647,Settings!$A$14:$A$28,0)),0))</f>
        <v/>
      </c>
      <c r="O647" s="23" t="str">
        <f aca="false">IF(COUNTA($A647:$J647)=0,"",$D647*Settings!$B$5)</f>
        <v/>
      </c>
      <c r="P647" s="23" t="str">
        <f aca="false">IF(COUNTA($A647:$J647)=0,"",$G647*Settings!$B$6+$H647*Settings!$B$7)</f>
        <v/>
      </c>
      <c r="Q647" s="23" t="str">
        <f aca="false">IF(COUNTA($A647:$J647)=0,"",$L647*Settings!$B$8)</f>
        <v/>
      </c>
      <c r="R647" s="23" t="str">
        <f aca="false">IF(COUNTA($A647:$J647)=0,"",($P647+$Q647)*Settings!$B$9)</f>
        <v/>
      </c>
      <c r="S647" s="23" t="str">
        <f aca="false">IF(COUNTA($A647:$J647)=0,"",$C647+$J647+SUM($M647:$R647))</f>
        <v/>
      </c>
      <c r="T647" s="23" t="str">
        <f aca="false">IF(COUNTA($A647:$J647)=0,"",$L647-$S647)</f>
        <v/>
      </c>
      <c r="U647" s="24" t="str">
        <f aca="false">IF(COUNTA($A647:$J647)=0,"",IF($L647=0,0,$T647/$L647))</f>
        <v/>
      </c>
      <c r="V647" s="24" t="str">
        <f aca="false">IF(COUNTA($A647:$J647)=0,"",IF($D647=0,0,$E647/$D647))</f>
        <v/>
      </c>
      <c r="W647" s="24" t="str">
        <f aca="false">IF(COUNTA($A647:$J647)=0,"",IF($F647=0,0,$G647/$F647))</f>
        <v/>
      </c>
      <c r="X647" s="24" t="str">
        <f aca="false">IF(COUNTA($A647:$J647)=0,"",IF($F647=0,0,$H647/$F647))</f>
        <v/>
      </c>
      <c r="Y647" s="25" t="str">
        <f aca="false">IF(COUNTA($A647:$J647)=0,"",IF($C647=0,0,$L647/$C647))</f>
        <v/>
      </c>
      <c r="Z647" s="23" t="str">
        <f aca="false">IF(COUNTA($A647:$J647)=0,"",IF($G647=0,0,$C647/$G647))</f>
        <v/>
      </c>
      <c r="AA647" s="23" t="str">
        <f aca="false">IF(COUNTA($A647:$J647)=0,"",IF($G647=0,0,$T647/$G647))</f>
        <v/>
      </c>
      <c r="AB647" s="9" t="str">
        <f aca="false">IF(COUNTA($A647:$J647)=0,"",IF($B647="","Pick a product",IF($E647&gt;$D647,"Confirmed &gt; received",IF($F647&gt;$E647,"Dispatched &gt; confirmed",IF($G647+$H647&gt;$F647,"Delivered + returned &gt; dispatched","OK")))))</f>
        <v/>
      </c>
    </row>
    <row r="648" customFormat="false" ht="15" hidden="false" customHeight="false" outlineLevel="0" collapsed="false">
      <c r="A648" s="20"/>
      <c r="B648" s="14"/>
      <c r="C648" s="15"/>
      <c r="D648" s="21"/>
      <c r="E648" s="21"/>
      <c r="F648" s="21"/>
      <c r="G648" s="21"/>
      <c r="H648" s="21"/>
      <c r="I648" s="15"/>
      <c r="J648" s="15"/>
      <c r="K648" s="22" t="str">
        <f aca="false">IF(COUNTA($A648:$J648)=0,"",IF($I648&lt;&gt;"",$I648,IFERROR(INDEX(Settings!$B$14:$B$28,MATCH($B648,Settings!$A$14:$A$28,0)),0)))</f>
        <v/>
      </c>
      <c r="L648" s="23" t="str">
        <f aca="false">IF(COUNTA($A648:$J648)=0,"",$G648*($K648+IFERROR(INDEX(Settings!$C$14:$C$28,MATCH($B648,Settings!$A$14:$A$28,0)),0)))</f>
        <v/>
      </c>
      <c r="M648" s="23" t="str">
        <f aca="false">IF(COUNTA($A648:$J648)=0,"",($G648+$H648*Settings!$B$10)*IFERROR(INDEX(Settings!$D$14:$D$28,MATCH($B648,Settings!$A$14:$A$28,0)),0))</f>
        <v/>
      </c>
      <c r="N648" s="23" t="str">
        <f aca="false">IF(COUNTA($A648:$J648)=0,"",$F648*IFERROR(INDEX(Settings!$E$14:$E$28,MATCH($B648,Settings!$A$14:$A$28,0)),0))</f>
        <v/>
      </c>
      <c r="O648" s="23" t="str">
        <f aca="false">IF(COUNTA($A648:$J648)=0,"",$D648*Settings!$B$5)</f>
        <v/>
      </c>
      <c r="P648" s="23" t="str">
        <f aca="false">IF(COUNTA($A648:$J648)=0,"",$G648*Settings!$B$6+$H648*Settings!$B$7)</f>
        <v/>
      </c>
      <c r="Q648" s="23" t="str">
        <f aca="false">IF(COUNTA($A648:$J648)=0,"",$L648*Settings!$B$8)</f>
        <v/>
      </c>
      <c r="R648" s="23" t="str">
        <f aca="false">IF(COUNTA($A648:$J648)=0,"",($P648+$Q648)*Settings!$B$9)</f>
        <v/>
      </c>
      <c r="S648" s="23" t="str">
        <f aca="false">IF(COUNTA($A648:$J648)=0,"",$C648+$J648+SUM($M648:$R648))</f>
        <v/>
      </c>
      <c r="T648" s="23" t="str">
        <f aca="false">IF(COUNTA($A648:$J648)=0,"",$L648-$S648)</f>
        <v/>
      </c>
      <c r="U648" s="24" t="str">
        <f aca="false">IF(COUNTA($A648:$J648)=0,"",IF($L648=0,0,$T648/$L648))</f>
        <v/>
      </c>
      <c r="V648" s="24" t="str">
        <f aca="false">IF(COUNTA($A648:$J648)=0,"",IF($D648=0,0,$E648/$D648))</f>
        <v/>
      </c>
      <c r="W648" s="24" t="str">
        <f aca="false">IF(COUNTA($A648:$J648)=0,"",IF($F648=0,0,$G648/$F648))</f>
        <v/>
      </c>
      <c r="X648" s="24" t="str">
        <f aca="false">IF(COUNTA($A648:$J648)=0,"",IF($F648=0,0,$H648/$F648))</f>
        <v/>
      </c>
      <c r="Y648" s="25" t="str">
        <f aca="false">IF(COUNTA($A648:$J648)=0,"",IF($C648=0,0,$L648/$C648))</f>
        <v/>
      </c>
      <c r="Z648" s="23" t="str">
        <f aca="false">IF(COUNTA($A648:$J648)=0,"",IF($G648=0,0,$C648/$G648))</f>
        <v/>
      </c>
      <c r="AA648" s="23" t="str">
        <f aca="false">IF(COUNTA($A648:$J648)=0,"",IF($G648=0,0,$T648/$G648))</f>
        <v/>
      </c>
      <c r="AB648" s="9" t="str">
        <f aca="false">IF(COUNTA($A648:$J648)=0,"",IF($B648="","Pick a product",IF($E648&gt;$D648,"Confirmed &gt; received",IF($F648&gt;$E648,"Dispatched &gt; confirmed",IF($G648+$H648&gt;$F648,"Delivered + returned &gt; dispatched","OK")))))</f>
        <v/>
      </c>
    </row>
    <row r="649" customFormat="false" ht="15" hidden="false" customHeight="false" outlineLevel="0" collapsed="false">
      <c r="A649" s="20"/>
      <c r="B649" s="14"/>
      <c r="C649" s="15"/>
      <c r="D649" s="21"/>
      <c r="E649" s="21"/>
      <c r="F649" s="21"/>
      <c r="G649" s="21"/>
      <c r="H649" s="21"/>
      <c r="I649" s="15"/>
      <c r="J649" s="15"/>
      <c r="K649" s="22" t="str">
        <f aca="false">IF(COUNTA($A649:$J649)=0,"",IF($I649&lt;&gt;"",$I649,IFERROR(INDEX(Settings!$B$14:$B$28,MATCH($B649,Settings!$A$14:$A$28,0)),0)))</f>
        <v/>
      </c>
      <c r="L649" s="23" t="str">
        <f aca="false">IF(COUNTA($A649:$J649)=0,"",$G649*($K649+IFERROR(INDEX(Settings!$C$14:$C$28,MATCH($B649,Settings!$A$14:$A$28,0)),0)))</f>
        <v/>
      </c>
      <c r="M649" s="23" t="str">
        <f aca="false">IF(COUNTA($A649:$J649)=0,"",($G649+$H649*Settings!$B$10)*IFERROR(INDEX(Settings!$D$14:$D$28,MATCH($B649,Settings!$A$14:$A$28,0)),0))</f>
        <v/>
      </c>
      <c r="N649" s="23" t="str">
        <f aca="false">IF(COUNTA($A649:$J649)=0,"",$F649*IFERROR(INDEX(Settings!$E$14:$E$28,MATCH($B649,Settings!$A$14:$A$28,0)),0))</f>
        <v/>
      </c>
      <c r="O649" s="23" t="str">
        <f aca="false">IF(COUNTA($A649:$J649)=0,"",$D649*Settings!$B$5)</f>
        <v/>
      </c>
      <c r="P649" s="23" t="str">
        <f aca="false">IF(COUNTA($A649:$J649)=0,"",$G649*Settings!$B$6+$H649*Settings!$B$7)</f>
        <v/>
      </c>
      <c r="Q649" s="23" t="str">
        <f aca="false">IF(COUNTA($A649:$J649)=0,"",$L649*Settings!$B$8)</f>
        <v/>
      </c>
      <c r="R649" s="23" t="str">
        <f aca="false">IF(COUNTA($A649:$J649)=0,"",($P649+$Q649)*Settings!$B$9)</f>
        <v/>
      </c>
      <c r="S649" s="23" t="str">
        <f aca="false">IF(COUNTA($A649:$J649)=0,"",$C649+$J649+SUM($M649:$R649))</f>
        <v/>
      </c>
      <c r="T649" s="23" t="str">
        <f aca="false">IF(COUNTA($A649:$J649)=0,"",$L649-$S649)</f>
        <v/>
      </c>
      <c r="U649" s="24" t="str">
        <f aca="false">IF(COUNTA($A649:$J649)=0,"",IF($L649=0,0,$T649/$L649))</f>
        <v/>
      </c>
      <c r="V649" s="24" t="str">
        <f aca="false">IF(COUNTA($A649:$J649)=0,"",IF($D649=0,0,$E649/$D649))</f>
        <v/>
      </c>
      <c r="W649" s="24" t="str">
        <f aca="false">IF(COUNTA($A649:$J649)=0,"",IF($F649=0,0,$G649/$F649))</f>
        <v/>
      </c>
      <c r="X649" s="24" t="str">
        <f aca="false">IF(COUNTA($A649:$J649)=0,"",IF($F649=0,0,$H649/$F649))</f>
        <v/>
      </c>
      <c r="Y649" s="25" t="str">
        <f aca="false">IF(COUNTA($A649:$J649)=0,"",IF($C649=0,0,$L649/$C649))</f>
        <v/>
      </c>
      <c r="Z649" s="23" t="str">
        <f aca="false">IF(COUNTA($A649:$J649)=0,"",IF($G649=0,0,$C649/$G649))</f>
        <v/>
      </c>
      <c r="AA649" s="23" t="str">
        <f aca="false">IF(COUNTA($A649:$J649)=0,"",IF($G649=0,0,$T649/$G649))</f>
        <v/>
      </c>
      <c r="AB649" s="9" t="str">
        <f aca="false">IF(COUNTA($A649:$J649)=0,"",IF($B649="","Pick a product",IF($E649&gt;$D649,"Confirmed &gt; received",IF($F649&gt;$E649,"Dispatched &gt; confirmed",IF($G649+$H649&gt;$F649,"Delivered + returned &gt; dispatched","OK")))))</f>
        <v/>
      </c>
    </row>
    <row r="650" customFormat="false" ht="15" hidden="false" customHeight="false" outlineLevel="0" collapsed="false">
      <c r="A650" s="20"/>
      <c r="B650" s="14"/>
      <c r="C650" s="15"/>
      <c r="D650" s="21"/>
      <c r="E650" s="21"/>
      <c r="F650" s="21"/>
      <c r="G650" s="21"/>
      <c r="H650" s="21"/>
      <c r="I650" s="15"/>
      <c r="J650" s="15"/>
      <c r="K650" s="22" t="str">
        <f aca="false">IF(COUNTA($A650:$J650)=0,"",IF($I650&lt;&gt;"",$I650,IFERROR(INDEX(Settings!$B$14:$B$28,MATCH($B650,Settings!$A$14:$A$28,0)),0)))</f>
        <v/>
      </c>
      <c r="L650" s="23" t="str">
        <f aca="false">IF(COUNTA($A650:$J650)=0,"",$G650*($K650+IFERROR(INDEX(Settings!$C$14:$C$28,MATCH($B650,Settings!$A$14:$A$28,0)),0)))</f>
        <v/>
      </c>
      <c r="M650" s="23" t="str">
        <f aca="false">IF(COUNTA($A650:$J650)=0,"",($G650+$H650*Settings!$B$10)*IFERROR(INDEX(Settings!$D$14:$D$28,MATCH($B650,Settings!$A$14:$A$28,0)),0))</f>
        <v/>
      </c>
      <c r="N650" s="23" t="str">
        <f aca="false">IF(COUNTA($A650:$J650)=0,"",$F650*IFERROR(INDEX(Settings!$E$14:$E$28,MATCH($B650,Settings!$A$14:$A$28,0)),0))</f>
        <v/>
      </c>
      <c r="O650" s="23" t="str">
        <f aca="false">IF(COUNTA($A650:$J650)=0,"",$D650*Settings!$B$5)</f>
        <v/>
      </c>
      <c r="P650" s="23" t="str">
        <f aca="false">IF(COUNTA($A650:$J650)=0,"",$G650*Settings!$B$6+$H650*Settings!$B$7)</f>
        <v/>
      </c>
      <c r="Q650" s="23" t="str">
        <f aca="false">IF(COUNTA($A650:$J650)=0,"",$L650*Settings!$B$8)</f>
        <v/>
      </c>
      <c r="R650" s="23" t="str">
        <f aca="false">IF(COUNTA($A650:$J650)=0,"",($P650+$Q650)*Settings!$B$9)</f>
        <v/>
      </c>
      <c r="S650" s="23" t="str">
        <f aca="false">IF(COUNTA($A650:$J650)=0,"",$C650+$J650+SUM($M650:$R650))</f>
        <v/>
      </c>
      <c r="T650" s="23" t="str">
        <f aca="false">IF(COUNTA($A650:$J650)=0,"",$L650-$S650)</f>
        <v/>
      </c>
      <c r="U650" s="24" t="str">
        <f aca="false">IF(COUNTA($A650:$J650)=0,"",IF($L650=0,0,$T650/$L650))</f>
        <v/>
      </c>
      <c r="V650" s="24" t="str">
        <f aca="false">IF(COUNTA($A650:$J650)=0,"",IF($D650=0,0,$E650/$D650))</f>
        <v/>
      </c>
      <c r="W650" s="24" t="str">
        <f aca="false">IF(COUNTA($A650:$J650)=0,"",IF($F650=0,0,$G650/$F650))</f>
        <v/>
      </c>
      <c r="X650" s="24" t="str">
        <f aca="false">IF(COUNTA($A650:$J650)=0,"",IF($F650=0,0,$H650/$F650))</f>
        <v/>
      </c>
      <c r="Y650" s="25" t="str">
        <f aca="false">IF(COUNTA($A650:$J650)=0,"",IF($C650=0,0,$L650/$C650))</f>
        <v/>
      </c>
      <c r="Z650" s="23" t="str">
        <f aca="false">IF(COUNTA($A650:$J650)=0,"",IF($G650=0,0,$C650/$G650))</f>
        <v/>
      </c>
      <c r="AA650" s="23" t="str">
        <f aca="false">IF(COUNTA($A650:$J650)=0,"",IF($G650=0,0,$T650/$G650))</f>
        <v/>
      </c>
      <c r="AB650" s="9" t="str">
        <f aca="false">IF(COUNTA($A650:$J650)=0,"",IF($B650="","Pick a product",IF($E650&gt;$D650,"Confirmed &gt; received",IF($F650&gt;$E650,"Dispatched &gt; confirmed",IF($G650+$H650&gt;$F650,"Delivered + returned &gt; dispatched","OK")))))</f>
        <v/>
      </c>
    </row>
    <row r="651" customFormat="false" ht="15" hidden="false" customHeight="false" outlineLevel="0" collapsed="false">
      <c r="A651" s="20"/>
      <c r="B651" s="14"/>
      <c r="C651" s="15"/>
      <c r="D651" s="21"/>
      <c r="E651" s="21"/>
      <c r="F651" s="21"/>
      <c r="G651" s="21"/>
      <c r="H651" s="21"/>
      <c r="I651" s="15"/>
      <c r="J651" s="15"/>
      <c r="K651" s="22" t="str">
        <f aca="false">IF(COUNTA($A651:$J651)=0,"",IF($I651&lt;&gt;"",$I651,IFERROR(INDEX(Settings!$B$14:$B$28,MATCH($B651,Settings!$A$14:$A$28,0)),0)))</f>
        <v/>
      </c>
      <c r="L651" s="23" t="str">
        <f aca="false">IF(COUNTA($A651:$J651)=0,"",$G651*($K651+IFERROR(INDEX(Settings!$C$14:$C$28,MATCH($B651,Settings!$A$14:$A$28,0)),0)))</f>
        <v/>
      </c>
      <c r="M651" s="23" t="str">
        <f aca="false">IF(COUNTA($A651:$J651)=0,"",($G651+$H651*Settings!$B$10)*IFERROR(INDEX(Settings!$D$14:$D$28,MATCH($B651,Settings!$A$14:$A$28,0)),0))</f>
        <v/>
      </c>
      <c r="N651" s="23" t="str">
        <f aca="false">IF(COUNTA($A651:$J651)=0,"",$F651*IFERROR(INDEX(Settings!$E$14:$E$28,MATCH($B651,Settings!$A$14:$A$28,0)),0))</f>
        <v/>
      </c>
      <c r="O651" s="23" t="str">
        <f aca="false">IF(COUNTA($A651:$J651)=0,"",$D651*Settings!$B$5)</f>
        <v/>
      </c>
      <c r="P651" s="23" t="str">
        <f aca="false">IF(COUNTA($A651:$J651)=0,"",$G651*Settings!$B$6+$H651*Settings!$B$7)</f>
        <v/>
      </c>
      <c r="Q651" s="23" t="str">
        <f aca="false">IF(COUNTA($A651:$J651)=0,"",$L651*Settings!$B$8)</f>
        <v/>
      </c>
      <c r="R651" s="23" t="str">
        <f aca="false">IF(COUNTA($A651:$J651)=0,"",($P651+$Q651)*Settings!$B$9)</f>
        <v/>
      </c>
      <c r="S651" s="23" t="str">
        <f aca="false">IF(COUNTA($A651:$J651)=0,"",$C651+$J651+SUM($M651:$R651))</f>
        <v/>
      </c>
      <c r="T651" s="23" t="str">
        <f aca="false">IF(COUNTA($A651:$J651)=0,"",$L651-$S651)</f>
        <v/>
      </c>
      <c r="U651" s="24" t="str">
        <f aca="false">IF(COUNTA($A651:$J651)=0,"",IF($L651=0,0,$T651/$L651))</f>
        <v/>
      </c>
      <c r="V651" s="24" t="str">
        <f aca="false">IF(COUNTA($A651:$J651)=0,"",IF($D651=0,0,$E651/$D651))</f>
        <v/>
      </c>
      <c r="W651" s="24" t="str">
        <f aca="false">IF(COUNTA($A651:$J651)=0,"",IF($F651=0,0,$G651/$F651))</f>
        <v/>
      </c>
      <c r="X651" s="24" t="str">
        <f aca="false">IF(COUNTA($A651:$J651)=0,"",IF($F651=0,0,$H651/$F651))</f>
        <v/>
      </c>
      <c r="Y651" s="25" t="str">
        <f aca="false">IF(COUNTA($A651:$J651)=0,"",IF($C651=0,0,$L651/$C651))</f>
        <v/>
      </c>
      <c r="Z651" s="23" t="str">
        <f aca="false">IF(COUNTA($A651:$J651)=0,"",IF($G651=0,0,$C651/$G651))</f>
        <v/>
      </c>
      <c r="AA651" s="23" t="str">
        <f aca="false">IF(COUNTA($A651:$J651)=0,"",IF($G651=0,0,$T651/$G651))</f>
        <v/>
      </c>
      <c r="AB651" s="9" t="str">
        <f aca="false">IF(COUNTA($A651:$J651)=0,"",IF($B651="","Pick a product",IF($E651&gt;$D651,"Confirmed &gt; received",IF($F651&gt;$E651,"Dispatched &gt; confirmed",IF($G651+$H651&gt;$F651,"Delivered + returned &gt; dispatched","OK")))))</f>
        <v/>
      </c>
    </row>
    <row r="652" customFormat="false" ht="15" hidden="false" customHeight="false" outlineLevel="0" collapsed="false">
      <c r="A652" s="20"/>
      <c r="B652" s="14"/>
      <c r="C652" s="15"/>
      <c r="D652" s="21"/>
      <c r="E652" s="21"/>
      <c r="F652" s="21"/>
      <c r="G652" s="21"/>
      <c r="H652" s="21"/>
      <c r="I652" s="15"/>
      <c r="J652" s="15"/>
      <c r="K652" s="22" t="str">
        <f aca="false">IF(COUNTA($A652:$J652)=0,"",IF($I652&lt;&gt;"",$I652,IFERROR(INDEX(Settings!$B$14:$B$28,MATCH($B652,Settings!$A$14:$A$28,0)),0)))</f>
        <v/>
      </c>
      <c r="L652" s="23" t="str">
        <f aca="false">IF(COUNTA($A652:$J652)=0,"",$G652*($K652+IFERROR(INDEX(Settings!$C$14:$C$28,MATCH($B652,Settings!$A$14:$A$28,0)),0)))</f>
        <v/>
      </c>
      <c r="M652" s="23" t="str">
        <f aca="false">IF(COUNTA($A652:$J652)=0,"",($G652+$H652*Settings!$B$10)*IFERROR(INDEX(Settings!$D$14:$D$28,MATCH($B652,Settings!$A$14:$A$28,0)),0))</f>
        <v/>
      </c>
      <c r="N652" s="23" t="str">
        <f aca="false">IF(COUNTA($A652:$J652)=0,"",$F652*IFERROR(INDEX(Settings!$E$14:$E$28,MATCH($B652,Settings!$A$14:$A$28,0)),0))</f>
        <v/>
      </c>
      <c r="O652" s="23" t="str">
        <f aca="false">IF(COUNTA($A652:$J652)=0,"",$D652*Settings!$B$5)</f>
        <v/>
      </c>
      <c r="P652" s="23" t="str">
        <f aca="false">IF(COUNTA($A652:$J652)=0,"",$G652*Settings!$B$6+$H652*Settings!$B$7)</f>
        <v/>
      </c>
      <c r="Q652" s="23" t="str">
        <f aca="false">IF(COUNTA($A652:$J652)=0,"",$L652*Settings!$B$8)</f>
        <v/>
      </c>
      <c r="R652" s="23" t="str">
        <f aca="false">IF(COUNTA($A652:$J652)=0,"",($P652+$Q652)*Settings!$B$9)</f>
        <v/>
      </c>
      <c r="S652" s="23" t="str">
        <f aca="false">IF(COUNTA($A652:$J652)=0,"",$C652+$J652+SUM($M652:$R652))</f>
        <v/>
      </c>
      <c r="T652" s="23" t="str">
        <f aca="false">IF(COUNTA($A652:$J652)=0,"",$L652-$S652)</f>
        <v/>
      </c>
      <c r="U652" s="24" t="str">
        <f aca="false">IF(COUNTA($A652:$J652)=0,"",IF($L652=0,0,$T652/$L652))</f>
        <v/>
      </c>
      <c r="V652" s="24" t="str">
        <f aca="false">IF(COUNTA($A652:$J652)=0,"",IF($D652=0,0,$E652/$D652))</f>
        <v/>
      </c>
      <c r="W652" s="24" t="str">
        <f aca="false">IF(COUNTA($A652:$J652)=0,"",IF($F652=0,0,$G652/$F652))</f>
        <v/>
      </c>
      <c r="X652" s="24" t="str">
        <f aca="false">IF(COUNTA($A652:$J652)=0,"",IF($F652=0,0,$H652/$F652))</f>
        <v/>
      </c>
      <c r="Y652" s="25" t="str">
        <f aca="false">IF(COUNTA($A652:$J652)=0,"",IF($C652=0,0,$L652/$C652))</f>
        <v/>
      </c>
      <c r="Z652" s="23" t="str">
        <f aca="false">IF(COUNTA($A652:$J652)=0,"",IF($G652=0,0,$C652/$G652))</f>
        <v/>
      </c>
      <c r="AA652" s="23" t="str">
        <f aca="false">IF(COUNTA($A652:$J652)=0,"",IF($G652=0,0,$T652/$G652))</f>
        <v/>
      </c>
      <c r="AB652" s="9" t="str">
        <f aca="false">IF(COUNTA($A652:$J652)=0,"",IF($B652="","Pick a product",IF($E652&gt;$D652,"Confirmed &gt; received",IF($F652&gt;$E652,"Dispatched &gt; confirmed",IF($G652+$H652&gt;$F652,"Delivered + returned &gt; dispatched","OK")))))</f>
        <v/>
      </c>
    </row>
    <row r="653" customFormat="false" ht="15" hidden="false" customHeight="false" outlineLevel="0" collapsed="false">
      <c r="A653" s="20"/>
      <c r="B653" s="14"/>
      <c r="C653" s="15"/>
      <c r="D653" s="21"/>
      <c r="E653" s="21"/>
      <c r="F653" s="21"/>
      <c r="G653" s="21"/>
      <c r="H653" s="21"/>
      <c r="I653" s="15"/>
      <c r="J653" s="15"/>
      <c r="K653" s="22" t="str">
        <f aca="false">IF(COUNTA($A653:$J653)=0,"",IF($I653&lt;&gt;"",$I653,IFERROR(INDEX(Settings!$B$14:$B$28,MATCH($B653,Settings!$A$14:$A$28,0)),0)))</f>
        <v/>
      </c>
      <c r="L653" s="23" t="str">
        <f aca="false">IF(COUNTA($A653:$J653)=0,"",$G653*($K653+IFERROR(INDEX(Settings!$C$14:$C$28,MATCH($B653,Settings!$A$14:$A$28,0)),0)))</f>
        <v/>
      </c>
      <c r="M653" s="23" t="str">
        <f aca="false">IF(COUNTA($A653:$J653)=0,"",($G653+$H653*Settings!$B$10)*IFERROR(INDEX(Settings!$D$14:$D$28,MATCH($B653,Settings!$A$14:$A$28,0)),0))</f>
        <v/>
      </c>
      <c r="N653" s="23" t="str">
        <f aca="false">IF(COUNTA($A653:$J653)=0,"",$F653*IFERROR(INDEX(Settings!$E$14:$E$28,MATCH($B653,Settings!$A$14:$A$28,0)),0))</f>
        <v/>
      </c>
      <c r="O653" s="23" t="str">
        <f aca="false">IF(COUNTA($A653:$J653)=0,"",$D653*Settings!$B$5)</f>
        <v/>
      </c>
      <c r="P653" s="23" t="str">
        <f aca="false">IF(COUNTA($A653:$J653)=0,"",$G653*Settings!$B$6+$H653*Settings!$B$7)</f>
        <v/>
      </c>
      <c r="Q653" s="23" t="str">
        <f aca="false">IF(COUNTA($A653:$J653)=0,"",$L653*Settings!$B$8)</f>
        <v/>
      </c>
      <c r="R653" s="23" t="str">
        <f aca="false">IF(COUNTA($A653:$J653)=0,"",($P653+$Q653)*Settings!$B$9)</f>
        <v/>
      </c>
      <c r="S653" s="23" t="str">
        <f aca="false">IF(COUNTA($A653:$J653)=0,"",$C653+$J653+SUM($M653:$R653))</f>
        <v/>
      </c>
      <c r="T653" s="23" t="str">
        <f aca="false">IF(COUNTA($A653:$J653)=0,"",$L653-$S653)</f>
        <v/>
      </c>
      <c r="U653" s="24" t="str">
        <f aca="false">IF(COUNTA($A653:$J653)=0,"",IF($L653=0,0,$T653/$L653))</f>
        <v/>
      </c>
      <c r="V653" s="24" t="str">
        <f aca="false">IF(COUNTA($A653:$J653)=0,"",IF($D653=0,0,$E653/$D653))</f>
        <v/>
      </c>
      <c r="W653" s="24" t="str">
        <f aca="false">IF(COUNTA($A653:$J653)=0,"",IF($F653=0,0,$G653/$F653))</f>
        <v/>
      </c>
      <c r="X653" s="24" t="str">
        <f aca="false">IF(COUNTA($A653:$J653)=0,"",IF($F653=0,0,$H653/$F653))</f>
        <v/>
      </c>
      <c r="Y653" s="25" t="str">
        <f aca="false">IF(COUNTA($A653:$J653)=0,"",IF($C653=0,0,$L653/$C653))</f>
        <v/>
      </c>
      <c r="Z653" s="23" t="str">
        <f aca="false">IF(COUNTA($A653:$J653)=0,"",IF($G653=0,0,$C653/$G653))</f>
        <v/>
      </c>
      <c r="AA653" s="23" t="str">
        <f aca="false">IF(COUNTA($A653:$J653)=0,"",IF($G653=0,0,$T653/$G653))</f>
        <v/>
      </c>
      <c r="AB653" s="9" t="str">
        <f aca="false">IF(COUNTA($A653:$J653)=0,"",IF($B653="","Pick a product",IF($E653&gt;$D653,"Confirmed &gt; received",IF($F653&gt;$E653,"Dispatched &gt; confirmed",IF($G653+$H653&gt;$F653,"Delivered + returned &gt; dispatched","OK")))))</f>
        <v/>
      </c>
    </row>
    <row r="654" customFormat="false" ht="15" hidden="false" customHeight="false" outlineLevel="0" collapsed="false">
      <c r="A654" s="20"/>
      <c r="B654" s="14"/>
      <c r="C654" s="15"/>
      <c r="D654" s="21"/>
      <c r="E654" s="21"/>
      <c r="F654" s="21"/>
      <c r="G654" s="21"/>
      <c r="H654" s="21"/>
      <c r="I654" s="15"/>
      <c r="J654" s="15"/>
      <c r="K654" s="22" t="str">
        <f aca="false">IF(COUNTA($A654:$J654)=0,"",IF($I654&lt;&gt;"",$I654,IFERROR(INDEX(Settings!$B$14:$B$28,MATCH($B654,Settings!$A$14:$A$28,0)),0)))</f>
        <v/>
      </c>
      <c r="L654" s="23" t="str">
        <f aca="false">IF(COUNTA($A654:$J654)=0,"",$G654*($K654+IFERROR(INDEX(Settings!$C$14:$C$28,MATCH($B654,Settings!$A$14:$A$28,0)),0)))</f>
        <v/>
      </c>
      <c r="M654" s="23" t="str">
        <f aca="false">IF(COUNTA($A654:$J654)=0,"",($G654+$H654*Settings!$B$10)*IFERROR(INDEX(Settings!$D$14:$D$28,MATCH($B654,Settings!$A$14:$A$28,0)),0))</f>
        <v/>
      </c>
      <c r="N654" s="23" t="str">
        <f aca="false">IF(COUNTA($A654:$J654)=0,"",$F654*IFERROR(INDEX(Settings!$E$14:$E$28,MATCH($B654,Settings!$A$14:$A$28,0)),0))</f>
        <v/>
      </c>
      <c r="O654" s="23" t="str">
        <f aca="false">IF(COUNTA($A654:$J654)=0,"",$D654*Settings!$B$5)</f>
        <v/>
      </c>
      <c r="P654" s="23" t="str">
        <f aca="false">IF(COUNTA($A654:$J654)=0,"",$G654*Settings!$B$6+$H654*Settings!$B$7)</f>
        <v/>
      </c>
      <c r="Q654" s="23" t="str">
        <f aca="false">IF(COUNTA($A654:$J654)=0,"",$L654*Settings!$B$8)</f>
        <v/>
      </c>
      <c r="R654" s="23" t="str">
        <f aca="false">IF(COUNTA($A654:$J654)=0,"",($P654+$Q654)*Settings!$B$9)</f>
        <v/>
      </c>
      <c r="S654" s="23" t="str">
        <f aca="false">IF(COUNTA($A654:$J654)=0,"",$C654+$J654+SUM($M654:$R654))</f>
        <v/>
      </c>
      <c r="T654" s="23" t="str">
        <f aca="false">IF(COUNTA($A654:$J654)=0,"",$L654-$S654)</f>
        <v/>
      </c>
      <c r="U654" s="24" t="str">
        <f aca="false">IF(COUNTA($A654:$J654)=0,"",IF($L654=0,0,$T654/$L654))</f>
        <v/>
      </c>
      <c r="V654" s="24" t="str">
        <f aca="false">IF(COUNTA($A654:$J654)=0,"",IF($D654=0,0,$E654/$D654))</f>
        <v/>
      </c>
      <c r="W654" s="24" t="str">
        <f aca="false">IF(COUNTA($A654:$J654)=0,"",IF($F654=0,0,$G654/$F654))</f>
        <v/>
      </c>
      <c r="X654" s="24" t="str">
        <f aca="false">IF(COUNTA($A654:$J654)=0,"",IF($F654=0,0,$H654/$F654))</f>
        <v/>
      </c>
      <c r="Y654" s="25" t="str">
        <f aca="false">IF(COUNTA($A654:$J654)=0,"",IF($C654=0,0,$L654/$C654))</f>
        <v/>
      </c>
      <c r="Z654" s="23" t="str">
        <f aca="false">IF(COUNTA($A654:$J654)=0,"",IF($G654=0,0,$C654/$G654))</f>
        <v/>
      </c>
      <c r="AA654" s="23" t="str">
        <f aca="false">IF(COUNTA($A654:$J654)=0,"",IF($G654=0,0,$T654/$G654))</f>
        <v/>
      </c>
      <c r="AB654" s="9" t="str">
        <f aca="false">IF(COUNTA($A654:$J654)=0,"",IF($B654="","Pick a product",IF($E654&gt;$D654,"Confirmed &gt; received",IF($F654&gt;$E654,"Dispatched &gt; confirmed",IF($G654+$H654&gt;$F654,"Delivered + returned &gt; dispatched","OK")))))</f>
        <v/>
      </c>
    </row>
    <row r="655" customFormat="false" ht="15" hidden="false" customHeight="false" outlineLevel="0" collapsed="false">
      <c r="A655" s="20"/>
      <c r="B655" s="14"/>
      <c r="C655" s="15"/>
      <c r="D655" s="21"/>
      <c r="E655" s="21"/>
      <c r="F655" s="21"/>
      <c r="G655" s="21"/>
      <c r="H655" s="21"/>
      <c r="I655" s="15"/>
      <c r="J655" s="15"/>
      <c r="K655" s="22" t="str">
        <f aca="false">IF(COUNTA($A655:$J655)=0,"",IF($I655&lt;&gt;"",$I655,IFERROR(INDEX(Settings!$B$14:$B$28,MATCH($B655,Settings!$A$14:$A$28,0)),0)))</f>
        <v/>
      </c>
      <c r="L655" s="23" t="str">
        <f aca="false">IF(COUNTA($A655:$J655)=0,"",$G655*($K655+IFERROR(INDEX(Settings!$C$14:$C$28,MATCH($B655,Settings!$A$14:$A$28,0)),0)))</f>
        <v/>
      </c>
      <c r="M655" s="23" t="str">
        <f aca="false">IF(COUNTA($A655:$J655)=0,"",($G655+$H655*Settings!$B$10)*IFERROR(INDEX(Settings!$D$14:$D$28,MATCH($B655,Settings!$A$14:$A$28,0)),0))</f>
        <v/>
      </c>
      <c r="N655" s="23" t="str">
        <f aca="false">IF(COUNTA($A655:$J655)=0,"",$F655*IFERROR(INDEX(Settings!$E$14:$E$28,MATCH($B655,Settings!$A$14:$A$28,0)),0))</f>
        <v/>
      </c>
      <c r="O655" s="23" t="str">
        <f aca="false">IF(COUNTA($A655:$J655)=0,"",$D655*Settings!$B$5)</f>
        <v/>
      </c>
      <c r="P655" s="23" t="str">
        <f aca="false">IF(COUNTA($A655:$J655)=0,"",$G655*Settings!$B$6+$H655*Settings!$B$7)</f>
        <v/>
      </c>
      <c r="Q655" s="23" t="str">
        <f aca="false">IF(COUNTA($A655:$J655)=0,"",$L655*Settings!$B$8)</f>
        <v/>
      </c>
      <c r="R655" s="23" t="str">
        <f aca="false">IF(COUNTA($A655:$J655)=0,"",($P655+$Q655)*Settings!$B$9)</f>
        <v/>
      </c>
      <c r="S655" s="23" t="str">
        <f aca="false">IF(COUNTA($A655:$J655)=0,"",$C655+$J655+SUM($M655:$R655))</f>
        <v/>
      </c>
      <c r="T655" s="23" t="str">
        <f aca="false">IF(COUNTA($A655:$J655)=0,"",$L655-$S655)</f>
        <v/>
      </c>
      <c r="U655" s="24" t="str">
        <f aca="false">IF(COUNTA($A655:$J655)=0,"",IF($L655=0,0,$T655/$L655))</f>
        <v/>
      </c>
      <c r="V655" s="24" t="str">
        <f aca="false">IF(COUNTA($A655:$J655)=0,"",IF($D655=0,0,$E655/$D655))</f>
        <v/>
      </c>
      <c r="W655" s="24" t="str">
        <f aca="false">IF(COUNTA($A655:$J655)=0,"",IF($F655=0,0,$G655/$F655))</f>
        <v/>
      </c>
      <c r="X655" s="24" t="str">
        <f aca="false">IF(COUNTA($A655:$J655)=0,"",IF($F655=0,0,$H655/$F655))</f>
        <v/>
      </c>
      <c r="Y655" s="25" t="str">
        <f aca="false">IF(COUNTA($A655:$J655)=0,"",IF($C655=0,0,$L655/$C655))</f>
        <v/>
      </c>
      <c r="Z655" s="23" t="str">
        <f aca="false">IF(COUNTA($A655:$J655)=0,"",IF($G655=0,0,$C655/$G655))</f>
        <v/>
      </c>
      <c r="AA655" s="23" t="str">
        <f aca="false">IF(COUNTA($A655:$J655)=0,"",IF($G655=0,0,$T655/$G655))</f>
        <v/>
      </c>
      <c r="AB655" s="9" t="str">
        <f aca="false">IF(COUNTA($A655:$J655)=0,"",IF($B655="","Pick a product",IF($E655&gt;$D655,"Confirmed &gt; received",IF($F655&gt;$E655,"Dispatched &gt; confirmed",IF($G655+$H655&gt;$F655,"Delivered + returned &gt; dispatched","OK")))))</f>
        <v/>
      </c>
    </row>
    <row r="656" customFormat="false" ht="15" hidden="false" customHeight="false" outlineLevel="0" collapsed="false">
      <c r="A656" s="20"/>
      <c r="B656" s="14"/>
      <c r="C656" s="15"/>
      <c r="D656" s="21"/>
      <c r="E656" s="21"/>
      <c r="F656" s="21"/>
      <c r="G656" s="21"/>
      <c r="H656" s="21"/>
      <c r="I656" s="15"/>
      <c r="J656" s="15"/>
      <c r="K656" s="22" t="str">
        <f aca="false">IF(COUNTA($A656:$J656)=0,"",IF($I656&lt;&gt;"",$I656,IFERROR(INDEX(Settings!$B$14:$B$28,MATCH($B656,Settings!$A$14:$A$28,0)),0)))</f>
        <v/>
      </c>
      <c r="L656" s="23" t="str">
        <f aca="false">IF(COUNTA($A656:$J656)=0,"",$G656*($K656+IFERROR(INDEX(Settings!$C$14:$C$28,MATCH($B656,Settings!$A$14:$A$28,0)),0)))</f>
        <v/>
      </c>
      <c r="M656" s="23" t="str">
        <f aca="false">IF(COUNTA($A656:$J656)=0,"",($G656+$H656*Settings!$B$10)*IFERROR(INDEX(Settings!$D$14:$D$28,MATCH($B656,Settings!$A$14:$A$28,0)),0))</f>
        <v/>
      </c>
      <c r="N656" s="23" t="str">
        <f aca="false">IF(COUNTA($A656:$J656)=0,"",$F656*IFERROR(INDEX(Settings!$E$14:$E$28,MATCH($B656,Settings!$A$14:$A$28,0)),0))</f>
        <v/>
      </c>
      <c r="O656" s="23" t="str">
        <f aca="false">IF(COUNTA($A656:$J656)=0,"",$D656*Settings!$B$5)</f>
        <v/>
      </c>
      <c r="P656" s="23" t="str">
        <f aca="false">IF(COUNTA($A656:$J656)=0,"",$G656*Settings!$B$6+$H656*Settings!$B$7)</f>
        <v/>
      </c>
      <c r="Q656" s="23" t="str">
        <f aca="false">IF(COUNTA($A656:$J656)=0,"",$L656*Settings!$B$8)</f>
        <v/>
      </c>
      <c r="R656" s="23" t="str">
        <f aca="false">IF(COUNTA($A656:$J656)=0,"",($P656+$Q656)*Settings!$B$9)</f>
        <v/>
      </c>
      <c r="S656" s="23" t="str">
        <f aca="false">IF(COUNTA($A656:$J656)=0,"",$C656+$J656+SUM($M656:$R656))</f>
        <v/>
      </c>
      <c r="T656" s="23" t="str">
        <f aca="false">IF(COUNTA($A656:$J656)=0,"",$L656-$S656)</f>
        <v/>
      </c>
      <c r="U656" s="24" t="str">
        <f aca="false">IF(COUNTA($A656:$J656)=0,"",IF($L656=0,0,$T656/$L656))</f>
        <v/>
      </c>
      <c r="V656" s="24" t="str">
        <f aca="false">IF(COUNTA($A656:$J656)=0,"",IF($D656=0,0,$E656/$D656))</f>
        <v/>
      </c>
      <c r="W656" s="24" t="str">
        <f aca="false">IF(COUNTA($A656:$J656)=0,"",IF($F656=0,0,$G656/$F656))</f>
        <v/>
      </c>
      <c r="X656" s="24" t="str">
        <f aca="false">IF(COUNTA($A656:$J656)=0,"",IF($F656=0,0,$H656/$F656))</f>
        <v/>
      </c>
      <c r="Y656" s="25" t="str">
        <f aca="false">IF(COUNTA($A656:$J656)=0,"",IF($C656=0,0,$L656/$C656))</f>
        <v/>
      </c>
      <c r="Z656" s="23" t="str">
        <f aca="false">IF(COUNTA($A656:$J656)=0,"",IF($G656=0,0,$C656/$G656))</f>
        <v/>
      </c>
      <c r="AA656" s="23" t="str">
        <f aca="false">IF(COUNTA($A656:$J656)=0,"",IF($G656=0,0,$T656/$G656))</f>
        <v/>
      </c>
      <c r="AB656" s="9" t="str">
        <f aca="false">IF(COUNTA($A656:$J656)=0,"",IF($B656="","Pick a product",IF($E656&gt;$D656,"Confirmed &gt; received",IF($F656&gt;$E656,"Dispatched &gt; confirmed",IF($G656+$H656&gt;$F656,"Delivered + returned &gt; dispatched","OK")))))</f>
        <v/>
      </c>
    </row>
    <row r="657" customFormat="false" ht="15" hidden="false" customHeight="false" outlineLevel="0" collapsed="false">
      <c r="A657" s="20"/>
      <c r="B657" s="14"/>
      <c r="C657" s="15"/>
      <c r="D657" s="21"/>
      <c r="E657" s="21"/>
      <c r="F657" s="21"/>
      <c r="G657" s="21"/>
      <c r="H657" s="21"/>
      <c r="I657" s="15"/>
      <c r="J657" s="15"/>
      <c r="K657" s="22" t="str">
        <f aca="false">IF(COUNTA($A657:$J657)=0,"",IF($I657&lt;&gt;"",$I657,IFERROR(INDEX(Settings!$B$14:$B$28,MATCH($B657,Settings!$A$14:$A$28,0)),0)))</f>
        <v/>
      </c>
      <c r="L657" s="23" t="str">
        <f aca="false">IF(COUNTA($A657:$J657)=0,"",$G657*($K657+IFERROR(INDEX(Settings!$C$14:$C$28,MATCH($B657,Settings!$A$14:$A$28,0)),0)))</f>
        <v/>
      </c>
      <c r="M657" s="23" t="str">
        <f aca="false">IF(COUNTA($A657:$J657)=0,"",($G657+$H657*Settings!$B$10)*IFERROR(INDEX(Settings!$D$14:$D$28,MATCH($B657,Settings!$A$14:$A$28,0)),0))</f>
        <v/>
      </c>
      <c r="N657" s="23" t="str">
        <f aca="false">IF(COUNTA($A657:$J657)=0,"",$F657*IFERROR(INDEX(Settings!$E$14:$E$28,MATCH($B657,Settings!$A$14:$A$28,0)),0))</f>
        <v/>
      </c>
      <c r="O657" s="23" t="str">
        <f aca="false">IF(COUNTA($A657:$J657)=0,"",$D657*Settings!$B$5)</f>
        <v/>
      </c>
      <c r="P657" s="23" t="str">
        <f aca="false">IF(COUNTA($A657:$J657)=0,"",$G657*Settings!$B$6+$H657*Settings!$B$7)</f>
        <v/>
      </c>
      <c r="Q657" s="23" t="str">
        <f aca="false">IF(COUNTA($A657:$J657)=0,"",$L657*Settings!$B$8)</f>
        <v/>
      </c>
      <c r="R657" s="23" t="str">
        <f aca="false">IF(COUNTA($A657:$J657)=0,"",($P657+$Q657)*Settings!$B$9)</f>
        <v/>
      </c>
      <c r="S657" s="23" t="str">
        <f aca="false">IF(COUNTA($A657:$J657)=0,"",$C657+$J657+SUM($M657:$R657))</f>
        <v/>
      </c>
      <c r="T657" s="23" t="str">
        <f aca="false">IF(COUNTA($A657:$J657)=0,"",$L657-$S657)</f>
        <v/>
      </c>
      <c r="U657" s="24" t="str">
        <f aca="false">IF(COUNTA($A657:$J657)=0,"",IF($L657=0,0,$T657/$L657))</f>
        <v/>
      </c>
      <c r="V657" s="24" t="str">
        <f aca="false">IF(COUNTA($A657:$J657)=0,"",IF($D657=0,0,$E657/$D657))</f>
        <v/>
      </c>
      <c r="W657" s="24" t="str">
        <f aca="false">IF(COUNTA($A657:$J657)=0,"",IF($F657=0,0,$G657/$F657))</f>
        <v/>
      </c>
      <c r="X657" s="24" t="str">
        <f aca="false">IF(COUNTA($A657:$J657)=0,"",IF($F657=0,0,$H657/$F657))</f>
        <v/>
      </c>
      <c r="Y657" s="25" t="str">
        <f aca="false">IF(COUNTA($A657:$J657)=0,"",IF($C657=0,0,$L657/$C657))</f>
        <v/>
      </c>
      <c r="Z657" s="23" t="str">
        <f aca="false">IF(COUNTA($A657:$J657)=0,"",IF($G657=0,0,$C657/$G657))</f>
        <v/>
      </c>
      <c r="AA657" s="23" t="str">
        <f aca="false">IF(COUNTA($A657:$J657)=0,"",IF($G657=0,0,$T657/$G657))</f>
        <v/>
      </c>
      <c r="AB657" s="9" t="str">
        <f aca="false">IF(COUNTA($A657:$J657)=0,"",IF($B657="","Pick a product",IF($E657&gt;$D657,"Confirmed &gt; received",IF($F657&gt;$E657,"Dispatched &gt; confirmed",IF($G657+$H657&gt;$F657,"Delivered + returned &gt; dispatched","OK")))))</f>
        <v/>
      </c>
    </row>
    <row r="658" customFormat="false" ht="15" hidden="false" customHeight="false" outlineLevel="0" collapsed="false">
      <c r="A658" s="20"/>
      <c r="B658" s="14"/>
      <c r="C658" s="15"/>
      <c r="D658" s="21"/>
      <c r="E658" s="21"/>
      <c r="F658" s="21"/>
      <c r="G658" s="21"/>
      <c r="H658" s="21"/>
      <c r="I658" s="15"/>
      <c r="J658" s="15"/>
      <c r="K658" s="22" t="str">
        <f aca="false">IF(COUNTA($A658:$J658)=0,"",IF($I658&lt;&gt;"",$I658,IFERROR(INDEX(Settings!$B$14:$B$28,MATCH($B658,Settings!$A$14:$A$28,0)),0)))</f>
        <v/>
      </c>
      <c r="L658" s="23" t="str">
        <f aca="false">IF(COUNTA($A658:$J658)=0,"",$G658*($K658+IFERROR(INDEX(Settings!$C$14:$C$28,MATCH($B658,Settings!$A$14:$A$28,0)),0)))</f>
        <v/>
      </c>
      <c r="M658" s="23" t="str">
        <f aca="false">IF(COUNTA($A658:$J658)=0,"",($G658+$H658*Settings!$B$10)*IFERROR(INDEX(Settings!$D$14:$D$28,MATCH($B658,Settings!$A$14:$A$28,0)),0))</f>
        <v/>
      </c>
      <c r="N658" s="23" t="str">
        <f aca="false">IF(COUNTA($A658:$J658)=0,"",$F658*IFERROR(INDEX(Settings!$E$14:$E$28,MATCH($B658,Settings!$A$14:$A$28,0)),0))</f>
        <v/>
      </c>
      <c r="O658" s="23" t="str">
        <f aca="false">IF(COUNTA($A658:$J658)=0,"",$D658*Settings!$B$5)</f>
        <v/>
      </c>
      <c r="P658" s="23" t="str">
        <f aca="false">IF(COUNTA($A658:$J658)=0,"",$G658*Settings!$B$6+$H658*Settings!$B$7)</f>
        <v/>
      </c>
      <c r="Q658" s="23" t="str">
        <f aca="false">IF(COUNTA($A658:$J658)=0,"",$L658*Settings!$B$8)</f>
        <v/>
      </c>
      <c r="R658" s="23" t="str">
        <f aca="false">IF(COUNTA($A658:$J658)=0,"",($P658+$Q658)*Settings!$B$9)</f>
        <v/>
      </c>
      <c r="S658" s="23" t="str">
        <f aca="false">IF(COUNTA($A658:$J658)=0,"",$C658+$J658+SUM($M658:$R658))</f>
        <v/>
      </c>
      <c r="T658" s="23" t="str">
        <f aca="false">IF(COUNTA($A658:$J658)=0,"",$L658-$S658)</f>
        <v/>
      </c>
      <c r="U658" s="24" t="str">
        <f aca="false">IF(COUNTA($A658:$J658)=0,"",IF($L658=0,0,$T658/$L658))</f>
        <v/>
      </c>
      <c r="V658" s="24" t="str">
        <f aca="false">IF(COUNTA($A658:$J658)=0,"",IF($D658=0,0,$E658/$D658))</f>
        <v/>
      </c>
      <c r="W658" s="24" t="str">
        <f aca="false">IF(COUNTA($A658:$J658)=0,"",IF($F658=0,0,$G658/$F658))</f>
        <v/>
      </c>
      <c r="X658" s="24" t="str">
        <f aca="false">IF(COUNTA($A658:$J658)=0,"",IF($F658=0,0,$H658/$F658))</f>
        <v/>
      </c>
      <c r="Y658" s="25" t="str">
        <f aca="false">IF(COUNTA($A658:$J658)=0,"",IF($C658=0,0,$L658/$C658))</f>
        <v/>
      </c>
      <c r="Z658" s="23" t="str">
        <f aca="false">IF(COUNTA($A658:$J658)=0,"",IF($G658=0,0,$C658/$G658))</f>
        <v/>
      </c>
      <c r="AA658" s="23" t="str">
        <f aca="false">IF(COUNTA($A658:$J658)=0,"",IF($G658=0,0,$T658/$G658))</f>
        <v/>
      </c>
      <c r="AB658" s="9" t="str">
        <f aca="false">IF(COUNTA($A658:$J658)=0,"",IF($B658="","Pick a product",IF($E658&gt;$D658,"Confirmed &gt; received",IF($F658&gt;$E658,"Dispatched &gt; confirmed",IF($G658+$H658&gt;$F658,"Delivered + returned &gt; dispatched","OK")))))</f>
        <v/>
      </c>
    </row>
    <row r="659" customFormat="false" ht="15" hidden="false" customHeight="false" outlineLevel="0" collapsed="false">
      <c r="A659" s="20"/>
      <c r="B659" s="14"/>
      <c r="C659" s="15"/>
      <c r="D659" s="21"/>
      <c r="E659" s="21"/>
      <c r="F659" s="21"/>
      <c r="G659" s="21"/>
      <c r="H659" s="21"/>
      <c r="I659" s="15"/>
      <c r="J659" s="15"/>
      <c r="K659" s="22" t="str">
        <f aca="false">IF(COUNTA($A659:$J659)=0,"",IF($I659&lt;&gt;"",$I659,IFERROR(INDEX(Settings!$B$14:$B$28,MATCH($B659,Settings!$A$14:$A$28,0)),0)))</f>
        <v/>
      </c>
      <c r="L659" s="23" t="str">
        <f aca="false">IF(COUNTA($A659:$J659)=0,"",$G659*($K659+IFERROR(INDEX(Settings!$C$14:$C$28,MATCH($B659,Settings!$A$14:$A$28,0)),0)))</f>
        <v/>
      </c>
      <c r="M659" s="23" t="str">
        <f aca="false">IF(COUNTA($A659:$J659)=0,"",($G659+$H659*Settings!$B$10)*IFERROR(INDEX(Settings!$D$14:$D$28,MATCH($B659,Settings!$A$14:$A$28,0)),0))</f>
        <v/>
      </c>
      <c r="N659" s="23" t="str">
        <f aca="false">IF(COUNTA($A659:$J659)=0,"",$F659*IFERROR(INDEX(Settings!$E$14:$E$28,MATCH($B659,Settings!$A$14:$A$28,0)),0))</f>
        <v/>
      </c>
      <c r="O659" s="23" t="str">
        <f aca="false">IF(COUNTA($A659:$J659)=0,"",$D659*Settings!$B$5)</f>
        <v/>
      </c>
      <c r="P659" s="23" t="str">
        <f aca="false">IF(COUNTA($A659:$J659)=0,"",$G659*Settings!$B$6+$H659*Settings!$B$7)</f>
        <v/>
      </c>
      <c r="Q659" s="23" t="str">
        <f aca="false">IF(COUNTA($A659:$J659)=0,"",$L659*Settings!$B$8)</f>
        <v/>
      </c>
      <c r="R659" s="23" t="str">
        <f aca="false">IF(COUNTA($A659:$J659)=0,"",($P659+$Q659)*Settings!$B$9)</f>
        <v/>
      </c>
      <c r="S659" s="23" t="str">
        <f aca="false">IF(COUNTA($A659:$J659)=0,"",$C659+$J659+SUM($M659:$R659))</f>
        <v/>
      </c>
      <c r="T659" s="23" t="str">
        <f aca="false">IF(COUNTA($A659:$J659)=0,"",$L659-$S659)</f>
        <v/>
      </c>
      <c r="U659" s="24" t="str">
        <f aca="false">IF(COUNTA($A659:$J659)=0,"",IF($L659=0,0,$T659/$L659))</f>
        <v/>
      </c>
      <c r="V659" s="24" t="str">
        <f aca="false">IF(COUNTA($A659:$J659)=0,"",IF($D659=0,0,$E659/$D659))</f>
        <v/>
      </c>
      <c r="W659" s="24" t="str">
        <f aca="false">IF(COUNTA($A659:$J659)=0,"",IF($F659=0,0,$G659/$F659))</f>
        <v/>
      </c>
      <c r="X659" s="24" t="str">
        <f aca="false">IF(COUNTA($A659:$J659)=0,"",IF($F659=0,0,$H659/$F659))</f>
        <v/>
      </c>
      <c r="Y659" s="25" t="str">
        <f aca="false">IF(COUNTA($A659:$J659)=0,"",IF($C659=0,0,$L659/$C659))</f>
        <v/>
      </c>
      <c r="Z659" s="23" t="str">
        <f aca="false">IF(COUNTA($A659:$J659)=0,"",IF($G659=0,0,$C659/$G659))</f>
        <v/>
      </c>
      <c r="AA659" s="23" t="str">
        <f aca="false">IF(COUNTA($A659:$J659)=0,"",IF($G659=0,0,$T659/$G659))</f>
        <v/>
      </c>
      <c r="AB659" s="9" t="str">
        <f aca="false">IF(COUNTA($A659:$J659)=0,"",IF($B659="","Pick a product",IF($E659&gt;$D659,"Confirmed &gt; received",IF($F659&gt;$E659,"Dispatched &gt; confirmed",IF($G659+$H659&gt;$F659,"Delivered + returned &gt; dispatched","OK")))))</f>
        <v/>
      </c>
    </row>
    <row r="660" customFormat="false" ht="15" hidden="false" customHeight="false" outlineLevel="0" collapsed="false">
      <c r="A660" s="20"/>
      <c r="B660" s="14"/>
      <c r="C660" s="15"/>
      <c r="D660" s="21"/>
      <c r="E660" s="21"/>
      <c r="F660" s="21"/>
      <c r="G660" s="21"/>
      <c r="H660" s="21"/>
      <c r="I660" s="15"/>
      <c r="J660" s="15"/>
      <c r="K660" s="22" t="str">
        <f aca="false">IF(COUNTA($A660:$J660)=0,"",IF($I660&lt;&gt;"",$I660,IFERROR(INDEX(Settings!$B$14:$B$28,MATCH($B660,Settings!$A$14:$A$28,0)),0)))</f>
        <v/>
      </c>
      <c r="L660" s="23" t="str">
        <f aca="false">IF(COUNTA($A660:$J660)=0,"",$G660*($K660+IFERROR(INDEX(Settings!$C$14:$C$28,MATCH($B660,Settings!$A$14:$A$28,0)),0)))</f>
        <v/>
      </c>
      <c r="M660" s="23" t="str">
        <f aca="false">IF(COUNTA($A660:$J660)=0,"",($G660+$H660*Settings!$B$10)*IFERROR(INDEX(Settings!$D$14:$D$28,MATCH($B660,Settings!$A$14:$A$28,0)),0))</f>
        <v/>
      </c>
      <c r="N660" s="23" t="str">
        <f aca="false">IF(COUNTA($A660:$J660)=0,"",$F660*IFERROR(INDEX(Settings!$E$14:$E$28,MATCH($B660,Settings!$A$14:$A$28,0)),0))</f>
        <v/>
      </c>
      <c r="O660" s="23" t="str">
        <f aca="false">IF(COUNTA($A660:$J660)=0,"",$D660*Settings!$B$5)</f>
        <v/>
      </c>
      <c r="P660" s="23" t="str">
        <f aca="false">IF(COUNTA($A660:$J660)=0,"",$G660*Settings!$B$6+$H660*Settings!$B$7)</f>
        <v/>
      </c>
      <c r="Q660" s="23" t="str">
        <f aca="false">IF(COUNTA($A660:$J660)=0,"",$L660*Settings!$B$8)</f>
        <v/>
      </c>
      <c r="R660" s="23" t="str">
        <f aca="false">IF(COUNTA($A660:$J660)=0,"",($P660+$Q660)*Settings!$B$9)</f>
        <v/>
      </c>
      <c r="S660" s="23" t="str">
        <f aca="false">IF(COUNTA($A660:$J660)=0,"",$C660+$J660+SUM($M660:$R660))</f>
        <v/>
      </c>
      <c r="T660" s="23" t="str">
        <f aca="false">IF(COUNTA($A660:$J660)=0,"",$L660-$S660)</f>
        <v/>
      </c>
      <c r="U660" s="24" t="str">
        <f aca="false">IF(COUNTA($A660:$J660)=0,"",IF($L660=0,0,$T660/$L660))</f>
        <v/>
      </c>
      <c r="V660" s="24" t="str">
        <f aca="false">IF(COUNTA($A660:$J660)=0,"",IF($D660=0,0,$E660/$D660))</f>
        <v/>
      </c>
      <c r="W660" s="24" t="str">
        <f aca="false">IF(COUNTA($A660:$J660)=0,"",IF($F660=0,0,$G660/$F660))</f>
        <v/>
      </c>
      <c r="X660" s="24" t="str">
        <f aca="false">IF(COUNTA($A660:$J660)=0,"",IF($F660=0,0,$H660/$F660))</f>
        <v/>
      </c>
      <c r="Y660" s="25" t="str">
        <f aca="false">IF(COUNTA($A660:$J660)=0,"",IF($C660=0,0,$L660/$C660))</f>
        <v/>
      </c>
      <c r="Z660" s="23" t="str">
        <f aca="false">IF(COUNTA($A660:$J660)=0,"",IF($G660=0,0,$C660/$G660))</f>
        <v/>
      </c>
      <c r="AA660" s="23" t="str">
        <f aca="false">IF(COUNTA($A660:$J660)=0,"",IF($G660=0,0,$T660/$G660))</f>
        <v/>
      </c>
      <c r="AB660" s="9" t="str">
        <f aca="false">IF(COUNTA($A660:$J660)=0,"",IF($B660="","Pick a product",IF($E660&gt;$D660,"Confirmed &gt; received",IF($F660&gt;$E660,"Dispatched &gt; confirmed",IF($G660+$H660&gt;$F660,"Delivered + returned &gt; dispatched","OK")))))</f>
        <v/>
      </c>
    </row>
    <row r="661" customFormat="false" ht="15" hidden="false" customHeight="false" outlineLevel="0" collapsed="false">
      <c r="A661" s="20"/>
      <c r="B661" s="14"/>
      <c r="C661" s="15"/>
      <c r="D661" s="21"/>
      <c r="E661" s="21"/>
      <c r="F661" s="21"/>
      <c r="G661" s="21"/>
      <c r="H661" s="21"/>
      <c r="I661" s="15"/>
      <c r="J661" s="15"/>
      <c r="K661" s="22" t="str">
        <f aca="false">IF(COUNTA($A661:$J661)=0,"",IF($I661&lt;&gt;"",$I661,IFERROR(INDEX(Settings!$B$14:$B$28,MATCH($B661,Settings!$A$14:$A$28,0)),0)))</f>
        <v/>
      </c>
      <c r="L661" s="23" t="str">
        <f aca="false">IF(COUNTA($A661:$J661)=0,"",$G661*($K661+IFERROR(INDEX(Settings!$C$14:$C$28,MATCH($B661,Settings!$A$14:$A$28,0)),0)))</f>
        <v/>
      </c>
      <c r="M661" s="23" t="str">
        <f aca="false">IF(COUNTA($A661:$J661)=0,"",($G661+$H661*Settings!$B$10)*IFERROR(INDEX(Settings!$D$14:$D$28,MATCH($B661,Settings!$A$14:$A$28,0)),0))</f>
        <v/>
      </c>
      <c r="N661" s="23" t="str">
        <f aca="false">IF(COUNTA($A661:$J661)=0,"",$F661*IFERROR(INDEX(Settings!$E$14:$E$28,MATCH($B661,Settings!$A$14:$A$28,0)),0))</f>
        <v/>
      </c>
      <c r="O661" s="23" t="str">
        <f aca="false">IF(COUNTA($A661:$J661)=0,"",$D661*Settings!$B$5)</f>
        <v/>
      </c>
      <c r="P661" s="23" t="str">
        <f aca="false">IF(COUNTA($A661:$J661)=0,"",$G661*Settings!$B$6+$H661*Settings!$B$7)</f>
        <v/>
      </c>
      <c r="Q661" s="23" t="str">
        <f aca="false">IF(COUNTA($A661:$J661)=0,"",$L661*Settings!$B$8)</f>
        <v/>
      </c>
      <c r="R661" s="23" t="str">
        <f aca="false">IF(COUNTA($A661:$J661)=0,"",($P661+$Q661)*Settings!$B$9)</f>
        <v/>
      </c>
      <c r="S661" s="23" t="str">
        <f aca="false">IF(COUNTA($A661:$J661)=0,"",$C661+$J661+SUM($M661:$R661))</f>
        <v/>
      </c>
      <c r="T661" s="23" t="str">
        <f aca="false">IF(COUNTA($A661:$J661)=0,"",$L661-$S661)</f>
        <v/>
      </c>
      <c r="U661" s="24" t="str">
        <f aca="false">IF(COUNTA($A661:$J661)=0,"",IF($L661=0,0,$T661/$L661))</f>
        <v/>
      </c>
      <c r="V661" s="24" t="str">
        <f aca="false">IF(COUNTA($A661:$J661)=0,"",IF($D661=0,0,$E661/$D661))</f>
        <v/>
      </c>
      <c r="W661" s="24" t="str">
        <f aca="false">IF(COUNTA($A661:$J661)=0,"",IF($F661=0,0,$G661/$F661))</f>
        <v/>
      </c>
      <c r="X661" s="24" t="str">
        <f aca="false">IF(COUNTA($A661:$J661)=0,"",IF($F661=0,0,$H661/$F661))</f>
        <v/>
      </c>
      <c r="Y661" s="25" t="str">
        <f aca="false">IF(COUNTA($A661:$J661)=0,"",IF($C661=0,0,$L661/$C661))</f>
        <v/>
      </c>
      <c r="Z661" s="23" t="str">
        <f aca="false">IF(COUNTA($A661:$J661)=0,"",IF($G661=0,0,$C661/$G661))</f>
        <v/>
      </c>
      <c r="AA661" s="23" t="str">
        <f aca="false">IF(COUNTA($A661:$J661)=0,"",IF($G661=0,0,$T661/$G661))</f>
        <v/>
      </c>
      <c r="AB661" s="9" t="str">
        <f aca="false">IF(COUNTA($A661:$J661)=0,"",IF($B661="","Pick a product",IF($E661&gt;$D661,"Confirmed &gt; received",IF($F661&gt;$E661,"Dispatched &gt; confirmed",IF($G661+$H661&gt;$F661,"Delivered + returned &gt; dispatched","OK")))))</f>
        <v/>
      </c>
    </row>
    <row r="662" customFormat="false" ht="15" hidden="false" customHeight="false" outlineLevel="0" collapsed="false">
      <c r="A662" s="20"/>
      <c r="B662" s="14"/>
      <c r="C662" s="15"/>
      <c r="D662" s="21"/>
      <c r="E662" s="21"/>
      <c r="F662" s="21"/>
      <c r="G662" s="21"/>
      <c r="H662" s="21"/>
      <c r="I662" s="15"/>
      <c r="J662" s="15"/>
      <c r="K662" s="22" t="str">
        <f aca="false">IF(COUNTA($A662:$J662)=0,"",IF($I662&lt;&gt;"",$I662,IFERROR(INDEX(Settings!$B$14:$B$28,MATCH($B662,Settings!$A$14:$A$28,0)),0)))</f>
        <v/>
      </c>
      <c r="L662" s="23" t="str">
        <f aca="false">IF(COUNTA($A662:$J662)=0,"",$G662*($K662+IFERROR(INDEX(Settings!$C$14:$C$28,MATCH($B662,Settings!$A$14:$A$28,0)),0)))</f>
        <v/>
      </c>
      <c r="M662" s="23" t="str">
        <f aca="false">IF(COUNTA($A662:$J662)=0,"",($G662+$H662*Settings!$B$10)*IFERROR(INDEX(Settings!$D$14:$D$28,MATCH($B662,Settings!$A$14:$A$28,0)),0))</f>
        <v/>
      </c>
      <c r="N662" s="23" t="str">
        <f aca="false">IF(COUNTA($A662:$J662)=0,"",$F662*IFERROR(INDEX(Settings!$E$14:$E$28,MATCH($B662,Settings!$A$14:$A$28,0)),0))</f>
        <v/>
      </c>
      <c r="O662" s="23" t="str">
        <f aca="false">IF(COUNTA($A662:$J662)=0,"",$D662*Settings!$B$5)</f>
        <v/>
      </c>
      <c r="P662" s="23" t="str">
        <f aca="false">IF(COUNTA($A662:$J662)=0,"",$G662*Settings!$B$6+$H662*Settings!$B$7)</f>
        <v/>
      </c>
      <c r="Q662" s="23" t="str">
        <f aca="false">IF(COUNTA($A662:$J662)=0,"",$L662*Settings!$B$8)</f>
        <v/>
      </c>
      <c r="R662" s="23" t="str">
        <f aca="false">IF(COUNTA($A662:$J662)=0,"",($P662+$Q662)*Settings!$B$9)</f>
        <v/>
      </c>
      <c r="S662" s="23" t="str">
        <f aca="false">IF(COUNTA($A662:$J662)=0,"",$C662+$J662+SUM($M662:$R662))</f>
        <v/>
      </c>
      <c r="T662" s="23" t="str">
        <f aca="false">IF(COUNTA($A662:$J662)=0,"",$L662-$S662)</f>
        <v/>
      </c>
      <c r="U662" s="24" t="str">
        <f aca="false">IF(COUNTA($A662:$J662)=0,"",IF($L662=0,0,$T662/$L662))</f>
        <v/>
      </c>
      <c r="V662" s="24" t="str">
        <f aca="false">IF(COUNTA($A662:$J662)=0,"",IF($D662=0,0,$E662/$D662))</f>
        <v/>
      </c>
      <c r="W662" s="24" t="str">
        <f aca="false">IF(COUNTA($A662:$J662)=0,"",IF($F662=0,0,$G662/$F662))</f>
        <v/>
      </c>
      <c r="X662" s="24" t="str">
        <f aca="false">IF(COUNTA($A662:$J662)=0,"",IF($F662=0,0,$H662/$F662))</f>
        <v/>
      </c>
      <c r="Y662" s="25" t="str">
        <f aca="false">IF(COUNTA($A662:$J662)=0,"",IF($C662=0,0,$L662/$C662))</f>
        <v/>
      </c>
      <c r="Z662" s="23" t="str">
        <f aca="false">IF(COUNTA($A662:$J662)=0,"",IF($G662=0,0,$C662/$G662))</f>
        <v/>
      </c>
      <c r="AA662" s="23" t="str">
        <f aca="false">IF(COUNTA($A662:$J662)=0,"",IF($G662=0,0,$T662/$G662))</f>
        <v/>
      </c>
      <c r="AB662" s="9" t="str">
        <f aca="false">IF(COUNTA($A662:$J662)=0,"",IF($B662="","Pick a product",IF($E662&gt;$D662,"Confirmed &gt; received",IF($F662&gt;$E662,"Dispatched &gt; confirmed",IF($G662+$H662&gt;$F662,"Delivered + returned &gt; dispatched","OK")))))</f>
        <v/>
      </c>
    </row>
    <row r="663" customFormat="false" ht="15" hidden="false" customHeight="false" outlineLevel="0" collapsed="false">
      <c r="A663" s="20"/>
      <c r="B663" s="14"/>
      <c r="C663" s="15"/>
      <c r="D663" s="21"/>
      <c r="E663" s="21"/>
      <c r="F663" s="21"/>
      <c r="G663" s="21"/>
      <c r="H663" s="21"/>
      <c r="I663" s="15"/>
      <c r="J663" s="15"/>
      <c r="K663" s="22" t="str">
        <f aca="false">IF(COUNTA($A663:$J663)=0,"",IF($I663&lt;&gt;"",$I663,IFERROR(INDEX(Settings!$B$14:$B$28,MATCH($B663,Settings!$A$14:$A$28,0)),0)))</f>
        <v/>
      </c>
      <c r="L663" s="23" t="str">
        <f aca="false">IF(COUNTA($A663:$J663)=0,"",$G663*($K663+IFERROR(INDEX(Settings!$C$14:$C$28,MATCH($B663,Settings!$A$14:$A$28,0)),0)))</f>
        <v/>
      </c>
      <c r="M663" s="23" t="str">
        <f aca="false">IF(COUNTA($A663:$J663)=0,"",($G663+$H663*Settings!$B$10)*IFERROR(INDEX(Settings!$D$14:$D$28,MATCH($B663,Settings!$A$14:$A$28,0)),0))</f>
        <v/>
      </c>
      <c r="N663" s="23" t="str">
        <f aca="false">IF(COUNTA($A663:$J663)=0,"",$F663*IFERROR(INDEX(Settings!$E$14:$E$28,MATCH($B663,Settings!$A$14:$A$28,0)),0))</f>
        <v/>
      </c>
      <c r="O663" s="23" t="str">
        <f aca="false">IF(COUNTA($A663:$J663)=0,"",$D663*Settings!$B$5)</f>
        <v/>
      </c>
      <c r="P663" s="23" t="str">
        <f aca="false">IF(COUNTA($A663:$J663)=0,"",$G663*Settings!$B$6+$H663*Settings!$B$7)</f>
        <v/>
      </c>
      <c r="Q663" s="23" t="str">
        <f aca="false">IF(COUNTA($A663:$J663)=0,"",$L663*Settings!$B$8)</f>
        <v/>
      </c>
      <c r="R663" s="23" t="str">
        <f aca="false">IF(COUNTA($A663:$J663)=0,"",($P663+$Q663)*Settings!$B$9)</f>
        <v/>
      </c>
      <c r="S663" s="23" t="str">
        <f aca="false">IF(COUNTA($A663:$J663)=0,"",$C663+$J663+SUM($M663:$R663))</f>
        <v/>
      </c>
      <c r="T663" s="23" t="str">
        <f aca="false">IF(COUNTA($A663:$J663)=0,"",$L663-$S663)</f>
        <v/>
      </c>
      <c r="U663" s="24" t="str">
        <f aca="false">IF(COUNTA($A663:$J663)=0,"",IF($L663=0,0,$T663/$L663))</f>
        <v/>
      </c>
      <c r="V663" s="24" t="str">
        <f aca="false">IF(COUNTA($A663:$J663)=0,"",IF($D663=0,0,$E663/$D663))</f>
        <v/>
      </c>
      <c r="W663" s="24" t="str">
        <f aca="false">IF(COUNTA($A663:$J663)=0,"",IF($F663=0,0,$G663/$F663))</f>
        <v/>
      </c>
      <c r="X663" s="24" t="str">
        <f aca="false">IF(COUNTA($A663:$J663)=0,"",IF($F663=0,0,$H663/$F663))</f>
        <v/>
      </c>
      <c r="Y663" s="25" t="str">
        <f aca="false">IF(COUNTA($A663:$J663)=0,"",IF($C663=0,0,$L663/$C663))</f>
        <v/>
      </c>
      <c r="Z663" s="23" t="str">
        <f aca="false">IF(COUNTA($A663:$J663)=0,"",IF($G663=0,0,$C663/$G663))</f>
        <v/>
      </c>
      <c r="AA663" s="23" t="str">
        <f aca="false">IF(COUNTA($A663:$J663)=0,"",IF($G663=0,0,$T663/$G663))</f>
        <v/>
      </c>
      <c r="AB663" s="9" t="str">
        <f aca="false">IF(COUNTA($A663:$J663)=0,"",IF($B663="","Pick a product",IF($E663&gt;$D663,"Confirmed &gt; received",IF($F663&gt;$E663,"Dispatched &gt; confirmed",IF($G663+$H663&gt;$F663,"Delivered + returned &gt; dispatched","OK")))))</f>
        <v/>
      </c>
    </row>
    <row r="664" customFormat="false" ht="15" hidden="false" customHeight="false" outlineLevel="0" collapsed="false">
      <c r="A664" s="20"/>
      <c r="B664" s="14"/>
      <c r="C664" s="15"/>
      <c r="D664" s="21"/>
      <c r="E664" s="21"/>
      <c r="F664" s="21"/>
      <c r="G664" s="21"/>
      <c r="H664" s="21"/>
      <c r="I664" s="15"/>
      <c r="J664" s="15"/>
      <c r="K664" s="22" t="str">
        <f aca="false">IF(COUNTA($A664:$J664)=0,"",IF($I664&lt;&gt;"",$I664,IFERROR(INDEX(Settings!$B$14:$B$28,MATCH($B664,Settings!$A$14:$A$28,0)),0)))</f>
        <v/>
      </c>
      <c r="L664" s="23" t="str">
        <f aca="false">IF(COUNTA($A664:$J664)=0,"",$G664*($K664+IFERROR(INDEX(Settings!$C$14:$C$28,MATCH($B664,Settings!$A$14:$A$28,0)),0)))</f>
        <v/>
      </c>
      <c r="M664" s="23" t="str">
        <f aca="false">IF(COUNTA($A664:$J664)=0,"",($G664+$H664*Settings!$B$10)*IFERROR(INDEX(Settings!$D$14:$D$28,MATCH($B664,Settings!$A$14:$A$28,0)),0))</f>
        <v/>
      </c>
      <c r="N664" s="23" t="str">
        <f aca="false">IF(COUNTA($A664:$J664)=0,"",$F664*IFERROR(INDEX(Settings!$E$14:$E$28,MATCH($B664,Settings!$A$14:$A$28,0)),0))</f>
        <v/>
      </c>
      <c r="O664" s="23" t="str">
        <f aca="false">IF(COUNTA($A664:$J664)=0,"",$D664*Settings!$B$5)</f>
        <v/>
      </c>
      <c r="P664" s="23" t="str">
        <f aca="false">IF(COUNTA($A664:$J664)=0,"",$G664*Settings!$B$6+$H664*Settings!$B$7)</f>
        <v/>
      </c>
      <c r="Q664" s="23" t="str">
        <f aca="false">IF(COUNTA($A664:$J664)=0,"",$L664*Settings!$B$8)</f>
        <v/>
      </c>
      <c r="R664" s="23" t="str">
        <f aca="false">IF(COUNTA($A664:$J664)=0,"",($P664+$Q664)*Settings!$B$9)</f>
        <v/>
      </c>
      <c r="S664" s="23" t="str">
        <f aca="false">IF(COUNTA($A664:$J664)=0,"",$C664+$J664+SUM($M664:$R664))</f>
        <v/>
      </c>
      <c r="T664" s="23" t="str">
        <f aca="false">IF(COUNTA($A664:$J664)=0,"",$L664-$S664)</f>
        <v/>
      </c>
      <c r="U664" s="24" t="str">
        <f aca="false">IF(COUNTA($A664:$J664)=0,"",IF($L664=0,0,$T664/$L664))</f>
        <v/>
      </c>
      <c r="V664" s="24" t="str">
        <f aca="false">IF(COUNTA($A664:$J664)=0,"",IF($D664=0,0,$E664/$D664))</f>
        <v/>
      </c>
      <c r="W664" s="24" t="str">
        <f aca="false">IF(COUNTA($A664:$J664)=0,"",IF($F664=0,0,$G664/$F664))</f>
        <v/>
      </c>
      <c r="X664" s="24" t="str">
        <f aca="false">IF(COUNTA($A664:$J664)=0,"",IF($F664=0,0,$H664/$F664))</f>
        <v/>
      </c>
      <c r="Y664" s="25" t="str">
        <f aca="false">IF(COUNTA($A664:$J664)=0,"",IF($C664=0,0,$L664/$C664))</f>
        <v/>
      </c>
      <c r="Z664" s="23" t="str">
        <f aca="false">IF(COUNTA($A664:$J664)=0,"",IF($G664=0,0,$C664/$G664))</f>
        <v/>
      </c>
      <c r="AA664" s="23" t="str">
        <f aca="false">IF(COUNTA($A664:$J664)=0,"",IF($G664=0,0,$T664/$G664))</f>
        <v/>
      </c>
      <c r="AB664" s="9" t="str">
        <f aca="false">IF(COUNTA($A664:$J664)=0,"",IF($B664="","Pick a product",IF($E664&gt;$D664,"Confirmed &gt; received",IF($F664&gt;$E664,"Dispatched &gt; confirmed",IF($G664+$H664&gt;$F664,"Delivered + returned &gt; dispatched","OK")))))</f>
        <v/>
      </c>
    </row>
    <row r="665" customFormat="false" ht="15" hidden="false" customHeight="false" outlineLevel="0" collapsed="false">
      <c r="A665" s="20"/>
      <c r="B665" s="14"/>
      <c r="C665" s="15"/>
      <c r="D665" s="21"/>
      <c r="E665" s="21"/>
      <c r="F665" s="21"/>
      <c r="G665" s="21"/>
      <c r="H665" s="21"/>
      <c r="I665" s="15"/>
      <c r="J665" s="15"/>
      <c r="K665" s="22" t="str">
        <f aca="false">IF(COUNTA($A665:$J665)=0,"",IF($I665&lt;&gt;"",$I665,IFERROR(INDEX(Settings!$B$14:$B$28,MATCH($B665,Settings!$A$14:$A$28,0)),0)))</f>
        <v/>
      </c>
      <c r="L665" s="23" t="str">
        <f aca="false">IF(COUNTA($A665:$J665)=0,"",$G665*($K665+IFERROR(INDEX(Settings!$C$14:$C$28,MATCH($B665,Settings!$A$14:$A$28,0)),0)))</f>
        <v/>
      </c>
      <c r="M665" s="23" t="str">
        <f aca="false">IF(COUNTA($A665:$J665)=0,"",($G665+$H665*Settings!$B$10)*IFERROR(INDEX(Settings!$D$14:$D$28,MATCH($B665,Settings!$A$14:$A$28,0)),0))</f>
        <v/>
      </c>
      <c r="N665" s="23" t="str">
        <f aca="false">IF(COUNTA($A665:$J665)=0,"",$F665*IFERROR(INDEX(Settings!$E$14:$E$28,MATCH($B665,Settings!$A$14:$A$28,0)),0))</f>
        <v/>
      </c>
      <c r="O665" s="23" t="str">
        <f aca="false">IF(COUNTA($A665:$J665)=0,"",$D665*Settings!$B$5)</f>
        <v/>
      </c>
      <c r="P665" s="23" t="str">
        <f aca="false">IF(COUNTA($A665:$J665)=0,"",$G665*Settings!$B$6+$H665*Settings!$B$7)</f>
        <v/>
      </c>
      <c r="Q665" s="23" t="str">
        <f aca="false">IF(COUNTA($A665:$J665)=0,"",$L665*Settings!$B$8)</f>
        <v/>
      </c>
      <c r="R665" s="23" t="str">
        <f aca="false">IF(COUNTA($A665:$J665)=0,"",($P665+$Q665)*Settings!$B$9)</f>
        <v/>
      </c>
      <c r="S665" s="23" t="str">
        <f aca="false">IF(COUNTA($A665:$J665)=0,"",$C665+$J665+SUM($M665:$R665))</f>
        <v/>
      </c>
      <c r="T665" s="23" t="str">
        <f aca="false">IF(COUNTA($A665:$J665)=0,"",$L665-$S665)</f>
        <v/>
      </c>
      <c r="U665" s="24" t="str">
        <f aca="false">IF(COUNTA($A665:$J665)=0,"",IF($L665=0,0,$T665/$L665))</f>
        <v/>
      </c>
      <c r="V665" s="24" t="str">
        <f aca="false">IF(COUNTA($A665:$J665)=0,"",IF($D665=0,0,$E665/$D665))</f>
        <v/>
      </c>
      <c r="W665" s="24" t="str">
        <f aca="false">IF(COUNTA($A665:$J665)=0,"",IF($F665=0,0,$G665/$F665))</f>
        <v/>
      </c>
      <c r="X665" s="24" t="str">
        <f aca="false">IF(COUNTA($A665:$J665)=0,"",IF($F665=0,0,$H665/$F665))</f>
        <v/>
      </c>
      <c r="Y665" s="25" t="str">
        <f aca="false">IF(COUNTA($A665:$J665)=0,"",IF($C665=0,0,$L665/$C665))</f>
        <v/>
      </c>
      <c r="Z665" s="23" t="str">
        <f aca="false">IF(COUNTA($A665:$J665)=0,"",IF($G665=0,0,$C665/$G665))</f>
        <v/>
      </c>
      <c r="AA665" s="23" t="str">
        <f aca="false">IF(COUNTA($A665:$J665)=0,"",IF($G665=0,0,$T665/$G665))</f>
        <v/>
      </c>
      <c r="AB665" s="9" t="str">
        <f aca="false">IF(COUNTA($A665:$J665)=0,"",IF($B665="","Pick a product",IF($E665&gt;$D665,"Confirmed &gt; received",IF($F665&gt;$E665,"Dispatched &gt; confirmed",IF($G665+$H665&gt;$F665,"Delivered + returned &gt; dispatched","OK")))))</f>
        <v/>
      </c>
    </row>
    <row r="666" customFormat="false" ht="15" hidden="false" customHeight="false" outlineLevel="0" collapsed="false">
      <c r="A666" s="20"/>
      <c r="B666" s="14"/>
      <c r="C666" s="15"/>
      <c r="D666" s="21"/>
      <c r="E666" s="21"/>
      <c r="F666" s="21"/>
      <c r="G666" s="21"/>
      <c r="H666" s="21"/>
      <c r="I666" s="15"/>
      <c r="J666" s="15"/>
      <c r="K666" s="22" t="str">
        <f aca="false">IF(COUNTA($A666:$J666)=0,"",IF($I666&lt;&gt;"",$I666,IFERROR(INDEX(Settings!$B$14:$B$28,MATCH($B666,Settings!$A$14:$A$28,0)),0)))</f>
        <v/>
      </c>
      <c r="L666" s="23" t="str">
        <f aca="false">IF(COUNTA($A666:$J666)=0,"",$G666*($K666+IFERROR(INDEX(Settings!$C$14:$C$28,MATCH($B666,Settings!$A$14:$A$28,0)),0)))</f>
        <v/>
      </c>
      <c r="M666" s="23" t="str">
        <f aca="false">IF(COUNTA($A666:$J666)=0,"",($G666+$H666*Settings!$B$10)*IFERROR(INDEX(Settings!$D$14:$D$28,MATCH($B666,Settings!$A$14:$A$28,0)),0))</f>
        <v/>
      </c>
      <c r="N666" s="23" t="str">
        <f aca="false">IF(COUNTA($A666:$J666)=0,"",$F666*IFERROR(INDEX(Settings!$E$14:$E$28,MATCH($B666,Settings!$A$14:$A$28,0)),0))</f>
        <v/>
      </c>
      <c r="O666" s="23" t="str">
        <f aca="false">IF(COUNTA($A666:$J666)=0,"",$D666*Settings!$B$5)</f>
        <v/>
      </c>
      <c r="P666" s="23" t="str">
        <f aca="false">IF(COUNTA($A666:$J666)=0,"",$G666*Settings!$B$6+$H666*Settings!$B$7)</f>
        <v/>
      </c>
      <c r="Q666" s="23" t="str">
        <f aca="false">IF(COUNTA($A666:$J666)=0,"",$L666*Settings!$B$8)</f>
        <v/>
      </c>
      <c r="R666" s="23" t="str">
        <f aca="false">IF(COUNTA($A666:$J666)=0,"",($P666+$Q666)*Settings!$B$9)</f>
        <v/>
      </c>
      <c r="S666" s="23" t="str">
        <f aca="false">IF(COUNTA($A666:$J666)=0,"",$C666+$J666+SUM($M666:$R666))</f>
        <v/>
      </c>
      <c r="T666" s="23" t="str">
        <f aca="false">IF(COUNTA($A666:$J666)=0,"",$L666-$S666)</f>
        <v/>
      </c>
      <c r="U666" s="24" t="str">
        <f aca="false">IF(COUNTA($A666:$J666)=0,"",IF($L666=0,0,$T666/$L666))</f>
        <v/>
      </c>
      <c r="V666" s="24" t="str">
        <f aca="false">IF(COUNTA($A666:$J666)=0,"",IF($D666=0,0,$E666/$D666))</f>
        <v/>
      </c>
      <c r="W666" s="24" t="str">
        <f aca="false">IF(COUNTA($A666:$J666)=0,"",IF($F666=0,0,$G666/$F666))</f>
        <v/>
      </c>
      <c r="X666" s="24" t="str">
        <f aca="false">IF(COUNTA($A666:$J666)=0,"",IF($F666=0,0,$H666/$F666))</f>
        <v/>
      </c>
      <c r="Y666" s="25" t="str">
        <f aca="false">IF(COUNTA($A666:$J666)=0,"",IF($C666=0,0,$L666/$C666))</f>
        <v/>
      </c>
      <c r="Z666" s="23" t="str">
        <f aca="false">IF(COUNTA($A666:$J666)=0,"",IF($G666=0,0,$C666/$G666))</f>
        <v/>
      </c>
      <c r="AA666" s="23" t="str">
        <f aca="false">IF(COUNTA($A666:$J666)=0,"",IF($G666=0,0,$T666/$G666))</f>
        <v/>
      </c>
      <c r="AB666" s="9" t="str">
        <f aca="false">IF(COUNTA($A666:$J666)=0,"",IF($B666="","Pick a product",IF($E666&gt;$D666,"Confirmed &gt; received",IF($F666&gt;$E666,"Dispatched &gt; confirmed",IF($G666+$H666&gt;$F666,"Delivered + returned &gt; dispatched","OK")))))</f>
        <v/>
      </c>
    </row>
    <row r="667" customFormat="false" ht="15" hidden="false" customHeight="false" outlineLevel="0" collapsed="false">
      <c r="A667" s="20"/>
      <c r="B667" s="14"/>
      <c r="C667" s="15"/>
      <c r="D667" s="21"/>
      <c r="E667" s="21"/>
      <c r="F667" s="21"/>
      <c r="G667" s="21"/>
      <c r="H667" s="21"/>
      <c r="I667" s="15"/>
      <c r="J667" s="15"/>
      <c r="K667" s="22" t="str">
        <f aca="false">IF(COUNTA($A667:$J667)=0,"",IF($I667&lt;&gt;"",$I667,IFERROR(INDEX(Settings!$B$14:$B$28,MATCH($B667,Settings!$A$14:$A$28,0)),0)))</f>
        <v/>
      </c>
      <c r="L667" s="23" t="str">
        <f aca="false">IF(COUNTA($A667:$J667)=0,"",$G667*($K667+IFERROR(INDEX(Settings!$C$14:$C$28,MATCH($B667,Settings!$A$14:$A$28,0)),0)))</f>
        <v/>
      </c>
      <c r="M667" s="23" t="str">
        <f aca="false">IF(COUNTA($A667:$J667)=0,"",($G667+$H667*Settings!$B$10)*IFERROR(INDEX(Settings!$D$14:$D$28,MATCH($B667,Settings!$A$14:$A$28,0)),0))</f>
        <v/>
      </c>
      <c r="N667" s="23" t="str">
        <f aca="false">IF(COUNTA($A667:$J667)=0,"",$F667*IFERROR(INDEX(Settings!$E$14:$E$28,MATCH($B667,Settings!$A$14:$A$28,0)),0))</f>
        <v/>
      </c>
      <c r="O667" s="23" t="str">
        <f aca="false">IF(COUNTA($A667:$J667)=0,"",$D667*Settings!$B$5)</f>
        <v/>
      </c>
      <c r="P667" s="23" t="str">
        <f aca="false">IF(COUNTA($A667:$J667)=0,"",$G667*Settings!$B$6+$H667*Settings!$B$7)</f>
        <v/>
      </c>
      <c r="Q667" s="23" t="str">
        <f aca="false">IF(COUNTA($A667:$J667)=0,"",$L667*Settings!$B$8)</f>
        <v/>
      </c>
      <c r="R667" s="23" t="str">
        <f aca="false">IF(COUNTA($A667:$J667)=0,"",($P667+$Q667)*Settings!$B$9)</f>
        <v/>
      </c>
      <c r="S667" s="23" t="str">
        <f aca="false">IF(COUNTA($A667:$J667)=0,"",$C667+$J667+SUM($M667:$R667))</f>
        <v/>
      </c>
      <c r="T667" s="23" t="str">
        <f aca="false">IF(COUNTA($A667:$J667)=0,"",$L667-$S667)</f>
        <v/>
      </c>
      <c r="U667" s="24" t="str">
        <f aca="false">IF(COUNTA($A667:$J667)=0,"",IF($L667=0,0,$T667/$L667))</f>
        <v/>
      </c>
      <c r="V667" s="24" t="str">
        <f aca="false">IF(COUNTA($A667:$J667)=0,"",IF($D667=0,0,$E667/$D667))</f>
        <v/>
      </c>
      <c r="W667" s="24" t="str">
        <f aca="false">IF(COUNTA($A667:$J667)=0,"",IF($F667=0,0,$G667/$F667))</f>
        <v/>
      </c>
      <c r="X667" s="24" t="str">
        <f aca="false">IF(COUNTA($A667:$J667)=0,"",IF($F667=0,0,$H667/$F667))</f>
        <v/>
      </c>
      <c r="Y667" s="25" t="str">
        <f aca="false">IF(COUNTA($A667:$J667)=0,"",IF($C667=0,0,$L667/$C667))</f>
        <v/>
      </c>
      <c r="Z667" s="23" t="str">
        <f aca="false">IF(COUNTA($A667:$J667)=0,"",IF($G667=0,0,$C667/$G667))</f>
        <v/>
      </c>
      <c r="AA667" s="23" t="str">
        <f aca="false">IF(COUNTA($A667:$J667)=0,"",IF($G667=0,0,$T667/$G667))</f>
        <v/>
      </c>
      <c r="AB667" s="9" t="str">
        <f aca="false">IF(COUNTA($A667:$J667)=0,"",IF($B667="","Pick a product",IF($E667&gt;$D667,"Confirmed &gt; received",IF($F667&gt;$E667,"Dispatched &gt; confirmed",IF($G667+$H667&gt;$F667,"Delivered + returned &gt; dispatched","OK")))))</f>
        <v/>
      </c>
    </row>
    <row r="668" customFormat="false" ht="15" hidden="false" customHeight="false" outlineLevel="0" collapsed="false">
      <c r="A668" s="20"/>
      <c r="B668" s="14"/>
      <c r="C668" s="15"/>
      <c r="D668" s="21"/>
      <c r="E668" s="21"/>
      <c r="F668" s="21"/>
      <c r="G668" s="21"/>
      <c r="H668" s="21"/>
      <c r="I668" s="15"/>
      <c r="J668" s="15"/>
      <c r="K668" s="22" t="str">
        <f aca="false">IF(COUNTA($A668:$J668)=0,"",IF($I668&lt;&gt;"",$I668,IFERROR(INDEX(Settings!$B$14:$B$28,MATCH($B668,Settings!$A$14:$A$28,0)),0)))</f>
        <v/>
      </c>
      <c r="L668" s="23" t="str">
        <f aca="false">IF(COUNTA($A668:$J668)=0,"",$G668*($K668+IFERROR(INDEX(Settings!$C$14:$C$28,MATCH($B668,Settings!$A$14:$A$28,0)),0)))</f>
        <v/>
      </c>
      <c r="M668" s="23" t="str">
        <f aca="false">IF(COUNTA($A668:$J668)=0,"",($G668+$H668*Settings!$B$10)*IFERROR(INDEX(Settings!$D$14:$D$28,MATCH($B668,Settings!$A$14:$A$28,0)),0))</f>
        <v/>
      </c>
      <c r="N668" s="23" t="str">
        <f aca="false">IF(COUNTA($A668:$J668)=0,"",$F668*IFERROR(INDEX(Settings!$E$14:$E$28,MATCH($B668,Settings!$A$14:$A$28,0)),0))</f>
        <v/>
      </c>
      <c r="O668" s="23" t="str">
        <f aca="false">IF(COUNTA($A668:$J668)=0,"",$D668*Settings!$B$5)</f>
        <v/>
      </c>
      <c r="P668" s="23" t="str">
        <f aca="false">IF(COUNTA($A668:$J668)=0,"",$G668*Settings!$B$6+$H668*Settings!$B$7)</f>
        <v/>
      </c>
      <c r="Q668" s="23" t="str">
        <f aca="false">IF(COUNTA($A668:$J668)=0,"",$L668*Settings!$B$8)</f>
        <v/>
      </c>
      <c r="R668" s="23" t="str">
        <f aca="false">IF(COUNTA($A668:$J668)=0,"",($P668+$Q668)*Settings!$B$9)</f>
        <v/>
      </c>
      <c r="S668" s="23" t="str">
        <f aca="false">IF(COUNTA($A668:$J668)=0,"",$C668+$J668+SUM($M668:$R668))</f>
        <v/>
      </c>
      <c r="T668" s="23" t="str">
        <f aca="false">IF(COUNTA($A668:$J668)=0,"",$L668-$S668)</f>
        <v/>
      </c>
      <c r="U668" s="24" t="str">
        <f aca="false">IF(COUNTA($A668:$J668)=0,"",IF($L668=0,0,$T668/$L668))</f>
        <v/>
      </c>
      <c r="V668" s="24" t="str">
        <f aca="false">IF(COUNTA($A668:$J668)=0,"",IF($D668=0,0,$E668/$D668))</f>
        <v/>
      </c>
      <c r="W668" s="24" t="str">
        <f aca="false">IF(COUNTA($A668:$J668)=0,"",IF($F668=0,0,$G668/$F668))</f>
        <v/>
      </c>
      <c r="X668" s="24" t="str">
        <f aca="false">IF(COUNTA($A668:$J668)=0,"",IF($F668=0,0,$H668/$F668))</f>
        <v/>
      </c>
      <c r="Y668" s="25" t="str">
        <f aca="false">IF(COUNTA($A668:$J668)=0,"",IF($C668=0,0,$L668/$C668))</f>
        <v/>
      </c>
      <c r="Z668" s="23" t="str">
        <f aca="false">IF(COUNTA($A668:$J668)=0,"",IF($G668=0,0,$C668/$G668))</f>
        <v/>
      </c>
      <c r="AA668" s="23" t="str">
        <f aca="false">IF(COUNTA($A668:$J668)=0,"",IF($G668=0,0,$T668/$G668))</f>
        <v/>
      </c>
      <c r="AB668" s="9" t="str">
        <f aca="false">IF(COUNTA($A668:$J668)=0,"",IF($B668="","Pick a product",IF($E668&gt;$D668,"Confirmed &gt; received",IF($F668&gt;$E668,"Dispatched &gt; confirmed",IF($G668+$H668&gt;$F668,"Delivered + returned &gt; dispatched","OK")))))</f>
        <v/>
      </c>
    </row>
    <row r="669" customFormat="false" ht="15" hidden="false" customHeight="false" outlineLevel="0" collapsed="false">
      <c r="A669" s="20"/>
      <c r="B669" s="14"/>
      <c r="C669" s="15"/>
      <c r="D669" s="21"/>
      <c r="E669" s="21"/>
      <c r="F669" s="21"/>
      <c r="G669" s="21"/>
      <c r="H669" s="21"/>
      <c r="I669" s="15"/>
      <c r="J669" s="15"/>
      <c r="K669" s="22" t="str">
        <f aca="false">IF(COUNTA($A669:$J669)=0,"",IF($I669&lt;&gt;"",$I669,IFERROR(INDEX(Settings!$B$14:$B$28,MATCH($B669,Settings!$A$14:$A$28,0)),0)))</f>
        <v/>
      </c>
      <c r="L669" s="23" t="str">
        <f aca="false">IF(COUNTA($A669:$J669)=0,"",$G669*($K669+IFERROR(INDEX(Settings!$C$14:$C$28,MATCH($B669,Settings!$A$14:$A$28,0)),0)))</f>
        <v/>
      </c>
      <c r="M669" s="23" t="str">
        <f aca="false">IF(COUNTA($A669:$J669)=0,"",($G669+$H669*Settings!$B$10)*IFERROR(INDEX(Settings!$D$14:$D$28,MATCH($B669,Settings!$A$14:$A$28,0)),0))</f>
        <v/>
      </c>
      <c r="N669" s="23" t="str">
        <f aca="false">IF(COUNTA($A669:$J669)=0,"",$F669*IFERROR(INDEX(Settings!$E$14:$E$28,MATCH($B669,Settings!$A$14:$A$28,0)),0))</f>
        <v/>
      </c>
      <c r="O669" s="23" t="str">
        <f aca="false">IF(COUNTA($A669:$J669)=0,"",$D669*Settings!$B$5)</f>
        <v/>
      </c>
      <c r="P669" s="23" t="str">
        <f aca="false">IF(COUNTA($A669:$J669)=0,"",$G669*Settings!$B$6+$H669*Settings!$B$7)</f>
        <v/>
      </c>
      <c r="Q669" s="23" t="str">
        <f aca="false">IF(COUNTA($A669:$J669)=0,"",$L669*Settings!$B$8)</f>
        <v/>
      </c>
      <c r="R669" s="23" t="str">
        <f aca="false">IF(COUNTA($A669:$J669)=0,"",($P669+$Q669)*Settings!$B$9)</f>
        <v/>
      </c>
      <c r="S669" s="23" t="str">
        <f aca="false">IF(COUNTA($A669:$J669)=0,"",$C669+$J669+SUM($M669:$R669))</f>
        <v/>
      </c>
      <c r="T669" s="23" t="str">
        <f aca="false">IF(COUNTA($A669:$J669)=0,"",$L669-$S669)</f>
        <v/>
      </c>
      <c r="U669" s="24" t="str">
        <f aca="false">IF(COUNTA($A669:$J669)=0,"",IF($L669=0,0,$T669/$L669))</f>
        <v/>
      </c>
      <c r="V669" s="24" t="str">
        <f aca="false">IF(COUNTA($A669:$J669)=0,"",IF($D669=0,0,$E669/$D669))</f>
        <v/>
      </c>
      <c r="W669" s="24" t="str">
        <f aca="false">IF(COUNTA($A669:$J669)=0,"",IF($F669=0,0,$G669/$F669))</f>
        <v/>
      </c>
      <c r="X669" s="24" t="str">
        <f aca="false">IF(COUNTA($A669:$J669)=0,"",IF($F669=0,0,$H669/$F669))</f>
        <v/>
      </c>
      <c r="Y669" s="25" t="str">
        <f aca="false">IF(COUNTA($A669:$J669)=0,"",IF($C669=0,0,$L669/$C669))</f>
        <v/>
      </c>
      <c r="Z669" s="23" t="str">
        <f aca="false">IF(COUNTA($A669:$J669)=0,"",IF($G669=0,0,$C669/$G669))</f>
        <v/>
      </c>
      <c r="AA669" s="23" t="str">
        <f aca="false">IF(COUNTA($A669:$J669)=0,"",IF($G669=0,0,$T669/$G669))</f>
        <v/>
      </c>
      <c r="AB669" s="9" t="str">
        <f aca="false">IF(COUNTA($A669:$J669)=0,"",IF($B669="","Pick a product",IF($E669&gt;$D669,"Confirmed &gt; received",IF($F669&gt;$E669,"Dispatched &gt; confirmed",IF($G669+$H669&gt;$F669,"Delivered + returned &gt; dispatched","OK")))))</f>
        <v/>
      </c>
    </row>
    <row r="670" customFormat="false" ht="15" hidden="false" customHeight="false" outlineLevel="0" collapsed="false">
      <c r="A670" s="20"/>
      <c r="B670" s="14"/>
      <c r="C670" s="15"/>
      <c r="D670" s="21"/>
      <c r="E670" s="21"/>
      <c r="F670" s="21"/>
      <c r="G670" s="21"/>
      <c r="H670" s="21"/>
      <c r="I670" s="15"/>
      <c r="J670" s="15"/>
      <c r="K670" s="22" t="str">
        <f aca="false">IF(COUNTA($A670:$J670)=0,"",IF($I670&lt;&gt;"",$I670,IFERROR(INDEX(Settings!$B$14:$B$28,MATCH($B670,Settings!$A$14:$A$28,0)),0)))</f>
        <v/>
      </c>
      <c r="L670" s="23" t="str">
        <f aca="false">IF(COUNTA($A670:$J670)=0,"",$G670*($K670+IFERROR(INDEX(Settings!$C$14:$C$28,MATCH($B670,Settings!$A$14:$A$28,0)),0)))</f>
        <v/>
      </c>
      <c r="M670" s="23" t="str">
        <f aca="false">IF(COUNTA($A670:$J670)=0,"",($G670+$H670*Settings!$B$10)*IFERROR(INDEX(Settings!$D$14:$D$28,MATCH($B670,Settings!$A$14:$A$28,0)),0))</f>
        <v/>
      </c>
      <c r="N670" s="23" t="str">
        <f aca="false">IF(COUNTA($A670:$J670)=0,"",$F670*IFERROR(INDEX(Settings!$E$14:$E$28,MATCH($B670,Settings!$A$14:$A$28,0)),0))</f>
        <v/>
      </c>
      <c r="O670" s="23" t="str">
        <f aca="false">IF(COUNTA($A670:$J670)=0,"",$D670*Settings!$B$5)</f>
        <v/>
      </c>
      <c r="P670" s="23" t="str">
        <f aca="false">IF(COUNTA($A670:$J670)=0,"",$G670*Settings!$B$6+$H670*Settings!$B$7)</f>
        <v/>
      </c>
      <c r="Q670" s="23" t="str">
        <f aca="false">IF(COUNTA($A670:$J670)=0,"",$L670*Settings!$B$8)</f>
        <v/>
      </c>
      <c r="R670" s="23" t="str">
        <f aca="false">IF(COUNTA($A670:$J670)=0,"",($P670+$Q670)*Settings!$B$9)</f>
        <v/>
      </c>
      <c r="S670" s="23" t="str">
        <f aca="false">IF(COUNTA($A670:$J670)=0,"",$C670+$J670+SUM($M670:$R670))</f>
        <v/>
      </c>
      <c r="T670" s="23" t="str">
        <f aca="false">IF(COUNTA($A670:$J670)=0,"",$L670-$S670)</f>
        <v/>
      </c>
      <c r="U670" s="24" t="str">
        <f aca="false">IF(COUNTA($A670:$J670)=0,"",IF($L670=0,0,$T670/$L670))</f>
        <v/>
      </c>
      <c r="V670" s="24" t="str">
        <f aca="false">IF(COUNTA($A670:$J670)=0,"",IF($D670=0,0,$E670/$D670))</f>
        <v/>
      </c>
      <c r="W670" s="24" t="str">
        <f aca="false">IF(COUNTA($A670:$J670)=0,"",IF($F670=0,0,$G670/$F670))</f>
        <v/>
      </c>
      <c r="X670" s="24" t="str">
        <f aca="false">IF(COUNTA($A670:$J670)=0,"",IF($F670=0,0,$H670/$F670))</f>
        <v/>
      </c>
      <c r="Y670" s="25" t="str">
        <f aca="false">IF(COUNTA($A670:$J670)=0,"",IF($C670=0,0,$L670/$C670))</f>
        <v/>
      </c>
      <c r="Z670" s="23" t="str">
        <f aca="false">IF(COUNTA($A670:$J670)=0,"",IF($G670=0,0,$C670/$G670))</f>
        <v/>
      </c>
      <c r="AA670" s="23" t="str">
        <f aca="false">IF(COUNTA($A670:$J670)=0,"",IF($G670=0,0,$T670/$G670))</f>
        <v/>
      </c>
      <c r="AB670" s="9" t="str">
        <f aca="false">IF(COUNTA($A670:$J670)=0,"",IF($B670="","Pick a product",IF($E670&gt;$D670,"Confirmed &gt; received",IF($F670&gt;$E670,"Dispatched &gt; confirmed",IF($G670+$H670&gt;$F670,"Delivered + returned &gt; dispatched","OK")))))</f>
        <v/>
      </c>
    </row>
    <row r="671" customFormat="false" ht="15" hidden="false" customHeight="false" outlineLevel="0" collapsed="false">
      <c r="A671" s="20"/>
      <c r="B671" s="14"/>
      <c r="C671" s="15"/>
      <c r="D671" s="21"/>
      <c r="E671" s="21"/>
      <c r="F671" s="21"/>
      <c r="G671" s="21"/>
      <c r="H671" s="21"/>
      <c r="I671" s="15"/>
      <c r="J671" s="15"/>
      <c r="K671" s="22" t="str">
        <f aca="false">IF(COUNTA($A671:$J671)=0,"",IF($I671&lt;&gt;"",$I671,IFERROR(INDEX(Settings!$B$14:$B$28,MATCH($B671,Settings!$A$14:$A$28,0)),0)))</f>
        <v/>
      </c>
      <c r="L671" s="23" t="str">
        <f aca="false">IF(COUNTA($A671:$J671)=0,"",$G671*($K671+IFERROR(INDEX(Settings!$C$14:$C$28,MATCH($B671,Settings!$A$14:$A$28,0)),0)))</f>
        <v/>
      </c>
      <c r="M671" s="23" t="str">
        <f aca="false">IF(COUNTA($A671:$J671)=0,"",($G671+$H671*Settings!$B$10)*IFERROR(INDEX(Settings!$D$14:$D$28,MATCH($B671,Settings!$A$14:$A$28,0)),0))</f>
        <v/>
      </c>
      <c r="N671" s="23" t="str">
        <f aca="false">IF(COUNTA($A671:$J671)=0,"",$F671*IFERROR(INDEX(Settings!$E$14:$E$28,MATCH($B671,Settings!$A$14:$A$28,0)),0))</f>
        <v/>
      </c>
      <c r="O671" s="23" t="str">
        <f aca="false">IF(COUNTA($A671:$J671)=0,"",$D671*Settings!$B$5)</f>
        <v/>
      </c>
      <c r="P671" s="23" t="str">
        <f aca="false">IF(COUNTA($A671:$J671)=0,"",$G671*Settings!$B$6+$H671*Settings!$B$7)</f>
        <v/>
      </c>
      <c r="Q671" s="23" t="str">
        <f aca="false">IF(COUNTA($A671:$J671)=0,"",$L671*Settings!$B$8)</f>
        <v/>
      </c>
      <c r="R671" s="23" t="str">
        <f aca="false">IF(COUNTA($A671:$J671)=0,"",($P671+$Q671)*Settings!$B$9)</f>
        <v/>
      </c>
      <c r="S671" s="23" t="str">
        <f aca="false">IF(COUNTA($A671:$J671)=0,"",$C671+$J671+SUM($M671:$R671))</f>
        <v/>
      </c>
      <c r="T671" s="23" t="str">
        <f aca="false">IF(COUNTA($A671:$J671)=0,"",$L671-$S671)</f>
        <v/>
      </c>
      <c r="U671" s="24" t="str">
        <f aca="false">IF(COUNTA($A671:$J671)=0,"",IF($L671=0,0,$T671/$L671))</f>
        <v/>
      </c>
      <c r="V671" s="24" t="str">
        <f aca="false">IF(COUNTA($A671:$J671)=0,"",IF($D671=0,0,$E671/$D671))</f>
        <v/>
      </c>
      <c r="W671" s="24" t="str">
        <f aca="false">IF(COUNTA($A671:$J671)=0,"",IF($F671=0,0,$G671/$F671))</f>
        <v/>
      </c>
      <c r="X671" s="24" t="str">
        <f aca="false">IF(COUNTA($A671:$J671)=0,"",IF($F671=0,0,$H671/$F671))</f>
        <v/>
      </c>
      <c r="Y671" s="25" t="str">
        <f aca="false">IF(COUNTA($A671:$J671)=0,"",IF($C671=0,0,$L671/$C671))</f>
        <v/>
      </c>
      <c r="Z671" s="23" t="str">
        <f aca="false">IF(COUNTA($A671:$J671)=0,"",IF($G671=0,0,$C671/$G671))</f>
        <v/>
      </c>
      <c r="AA671" s="23" t="str">
        <f aca="false">IF(COUNTA($A671:$J671)=0,"",IF($G671=0,0,$T671/$G671))</f>
        <v/>
      </c>
      <c r="AB671" s="9" t="str">
        <f aca="false">IF(COUNTA($A671:$J671)=0,"",IF($B671="","Pick a product",IF($E671&gt;$D671,"Confirmed &gt; received",IF($F671&gt;$E671,"Dispatched &gt; confirmed",IF($G671+$H671&gt;$F671,"Delivered + returned &gt; dispatched","OK")))))</f>
        <v/>
      </c>
    </row>
    <row r="672" customFormat="false" ht="15" hidden="false" customHeight="false" outlineLevel="0" collapsed="false">
      <c r="A672" s="20"/>
      <c r="B672" s="14"/>
      <c r="C672" s="15"/>
      <c r="D672" s="21"/>
      <c r="E672" s="21"/>
      <c r="F672" s="21"/>
      <c r="G672" s="21"/>
      <c r="H672" s="21"/>
      <c r="I672" s="15"/>
      <c r="J672" s="15"/>
      <c r="K672" s="22" t="str">
        <f aca="false">IF(COUNTA($A672:$J672)=0,"",IF($I672&lt;&gt;"",$I672,IFERROR(INDEX(Settings!$B$14:$B$28,MATCH($B672,Settings!$A$14:$A$28,0)),0)))</f>
        <v/>
      </c>
      <c r="L672" s="23" t="str">
        <f aca="false">IF(COUNTA($A672:$J672)=0,"",$G672*($K672+IFERROR(INDEX(Settings!$C$14:$C$28,MATCH($B672,Settings!$A$14:$A$28,0)),0)))</f>
        <v/>
      </c>
      <c r="M672" s="23" t="str">
        <f aca="false">IF(COUNTA($A672:$J672)=0,"",($G672+$H672*Settings!$B$10)*IFERROR(INDEX(Settings!$D$14:$D$28,MATCH($B672,Settings!$A$14:$A$28,0)),0))</f>
        <v/>
      </c>
      <c r="N672" s="23" t="str">
        <f aca="false">IF(COUNTA($A672:$J672)=0,"",$F672*IFERROR(INDEX(Settings!$E$14:$E$28,MATCH($B672,Settings!$A$14:$A$28,0)),0))</f>
        <v/>
      </c>
      <c r="O672" s="23" t="str">
        <f aca="false">IF(COUNTA($A672:$J672)=0,"",$D672*Settings!$B$5)</f>
        <v/>
      </c>
      <c r="P672" s="23" t="str">
        <f aca="false">IF(COUNTA($A672:$J672)=0,"",$G672*Settings!$B$6+$H672*Settings!$B$7)</f>
        <v/>
      </c>
      <c r="Q672" s="23" t="str">
        <f aca="false">IF(COUNTA($A672:$J672)=0,"",$L672*Settings!$B$8)</f>
        <v/>
      </c>
      <c r="R672" s="23" t="str">
        <f aca="false">IF(COUNTA($A672:$J672)=0,"",($P672+$Q672)*Settings!$B$9)</f>
        <v/>
      </c>
      <c r="S672" s="23" t="str">
        <f aca="false">IF(COUNTA($A672:$J672)=0,"",$C672+$J672+SUM($M672:$R672))</f>
        <v/>
      </c>
      <c r="T672" s="23" t="str">
        <f aca="false">IF(COUNTA($A672:$J672)=0,"",$L672-$S672)</f>
        <v/>
      </c>
      <c r="U672" s="24" t="str">
        <f aca="false">IF(COUNTA($A672:$J672)=0,"",IF($L672=0,0,$T672/$L672))</f>
        <v/>
      </c>
      <c r="V672" s="24" t="str">
        <f aca="false">IF(COUNTA($A672:$J672)=0,"",IF($D672=0,0,$E672/$D672))</f>
        <v/>
      </c>
      <c r="W672" s="24" t="str">
        <f aca="false">IF(COUNTA($A672:$J672)=0,"",IF($F672=0,0,$G672/$F672))</f>
        <v/>
      </c>
      <c r="X672" s="24" t="str">
        <f aca="false">IF(COUNTA($A672:$J672)=0,"",IF($F672=0,0,$H672/$F672))</f>
        <v/>
      </c>
      <c r="Y672" s="25" t="str">
        <f aca="false">IF(COUNTA($A672:$J672)=0,"",IF($C672=0,0,$L672/$C672))</f>
        <v/>
      </c>
      <c r="Z672" s="23" t="str">
        <f aca="false">IF(COUNTA($A672:$J672)=0,"",IF($G672=0,0,$C672/$G672))</f>
        <v/>
      </c>
      <c r="AA672" s="23" t="str">
        <f aca="false">IF(COUNTA($A672:$J672)=0,"",IF($G672=0,0,$T672/$G672))</f>
        <v/>
      </c>
      <c r="AB672" s="9" t="str">
        <f aca="false">IF(COUNTA($A672:$J672)=0,"",IF($B672="","Pick a product",IF($E672&gt;$D672,"Confirmed &gt; received",IF($F672&gt;$E672,"Dispatched &gt; confirmed",IF($G672+$H672&gt;$F672,"Delivered + returned &gt; dispatched","OK")))))</f>
        <v/>
      </c>
    </row>
    <row r="673" customFormat="false" ht="15" hidden="false" customHeight="false" outlineLevel="0" collapsed="false">
      <c r="A673" s="20"/>
      <c r="B673" s="14"/>
      <c r="C673" s="15"/>
      <c r="D673" s="21"/>
      <c r="E673" s="21"/>
      <c r="F673" s="21"/>
      <c r="G673" s="21"/>
      <c r="H673" s="21"/>
      <c r="I673" s="15"/>
      <c r="J673" s="15"/>
      <c r="K673" s="22" t="str">
        <f aca="false">IF(COUNTA($A673:$J673)=0,"",IF($I673&lt;&gt;"",$I673,IFERROR(INDEX(Settings!$B$14:$B$28,MATCH($B673,Settings!$A$14:$A$28,0)),0)))</f>
        <v/>
      </c>
      <c r="L673" s="23" t="str">
        <f aca="false">IF(COUNTA($A673:$J673)=0,"",$G673*($K673+IFERROR(INDEX(Settings!$C$14:$C$28,MATCH($B673,Settings!$A$14:$A$28,0)),0)))</f>
        <v/>
      </c>
      <c r="M673" s="23" t="str">
        <f aca="false">IF(COUNTA($A673:$J673)=0,"",($G673+$H673*Settings!$B$10)*IFERROR(INDEX(Settings!$D$14:$D$28,MATCH($B673,Settings!$A$14:$A$28,0)),0))</f>
        <v/>
      </c>
      <c r="N673" s="23" t="str">
        <f aca="false">IF(COUNTA($A673:$J673)=0,"",$F673*IFERROR(INDEX(Settings!$E$14:$E$28,MATCH($B673,Settings!$A$14:$A$28,0)),0))</f>
        <v/>
      </c>
      <c r="O673" s="23" t="str">
        <f aca="false">IF(COUNTA($A673:$J673)=0,"",$D673*Settings!$B$5)</f>
        <v/>
      </c>
      <c r="P673" s="23" t="str">
        <f aca="false">IF(COUNTA($A673:$J673)=0,"",$G673*Settings!$B$6+$H673*Settings!$B$7)</f>
        <v/>
      </c>
      <c r="Q673" s="23" t="str">
        <f aca="false">IF(COUNTA($A673:$J673)=0,"",$L673*Settings!$B$8)</f>
        <v/>
      </c>
      <c r="R673" s="23" t="str">
        <f aca="false">IF(COUNTA($A673:$J673)=0,"",($P673+$Q673)*Settings!$B$9)</f>
        <v/>
      </c>
      <c r="S673" s="23" t="str">
        <f aca="false">IF(COUNTA($A673:$J673)=0,"",$C673+$J673+SUM($M673:$R673))</f>
        <v/>
      </c>
      <c r="T673" s="23" t="str">
        <f aca="false">IF(COUNTA($A673:$J673)=0,"",$L673-$S673)</f>
        <v/>
      </c>
      <c r="U673" s="24" t="str">
        <f aca="false">IF(COUNTA($A673:$J673)=0,"",IF($L673=0,0,$T673/$L673))</f>
        <v/>
      </c>
      <c r="V673" s="24" t="str">
        <f aca="false">IF(COUNTA($A673:$J673)=0,"",IF($D673=0,0,$E673/$D673))</f>
        <v/>
      </c>
      <c r="W673" s="24" t="str">
        <f aca="false">IF(COUNTA($A673:$J673)=0,"",IF($F673=0,0,$G673/$F673))</f>
        <v/>
      </c>
      <c r="X673" s="24" t="str">
        <f aca="false">IF(COUNTA($A673:$J673)=0,"",IF($F673=0,0,$H673/$F673))</f>
        <v/>
      </c>
      <c r="Y673" s="25" t="str">
        <f aca="false">IF(COUNTA($A673:$J673)=0,"",IF($C673=0,0,$L673/$C673))</f>
        <v/>
      </c>
      <c r="Z673" s="23" t="str">
        <f aca="false">IF(COUNTA($A673:$J673)=0,"",IF($G673=0,0,$C673/$G673))</f>
        <v/>
      </c>
      <c r="AA673" s="23" t="str">
        <f aca="false">IF(COUNTA($A673:$J673)=0,"",IF($G673=0,0,$T673/$G673))</f>
        <v/>
      </c>
      <c r="AB673" s="9" t="str">
        <f aca="false">IF(COUNTA($A673:$J673)=0,"",IF($B673="","Pick a product",IF($E673&gt;$D673,"Confirmed &gt; received",IF($F673&gt;$E673,"Dispatched &gt; confirmed",IF($G673+$H673&gt;$F673,"Delivered + returned &gt; dispatched","OK")))))</f>
        <v/>
      </c>
    </row>
    <row r="674" customFormat="false" ht="15" hidden="false" customHeight="false" outlineLevel="0" collapsed="false">
      <c r="A674" s="20"/>
      <c r="B674" s="14"/>
      <c r="C674" s="15"/>
      <c r="D674" s="21"/>
      <c r="E674" s="21"/>
      <c r="F674" s="21"/>
      <c r="G674" s="21"/>
      <c r="H674" s="21"/>
      <c r="I674" s="15"/>
      <c r="J674" s="15"/>
      <c r="K674" s="22" t="str">
        <f aca="false">IF(COUNTA($A674:$J674)=0,"",IF($I674&lt;&gt;"",$I674,IFERROR(INDEX(Settings!$B$14:$B$28,MATCH($B674,Settings!$A$14:$A$28,0)),0)))</f>
        <v/>
      </c>
      <c r="L674" s="23" t="str">
        <f aca="false">IF(COUNTA($A674:$J674)=0,"",$G674*($K674+IFERROR(INDEX(Settings!$C$14:$C$28,MATCH($B674,Settings!$A$14:$A$28,0)),0)))</f>
        <v/>
      </c>
      <c r="M674" s="23" t="str">
        <f aca="false">IF(COUNTA($A674:$J674)=0,"",($G674+$H674*Settings!$B$10)*IFERROR(INDEX(Settings!$D$14:$D$28,MATCH($B674,Settings!$A$14:$A$28,0)),0))</f>
        <v/>
      </c>
      <c r="N674" s="23" t="str">
        <f aca="false">IF(COUNTA($A674:$J674)=0,"",$F674*IFERROR(INDEX(Settings!$E$14:$E$28,MATCH($B674,Settings!$A$14:$A$28,0)),0))</f>
        <v/>
      </c>
      <c r="O674" s="23" t="str">
        <f aca="false">IF(COUNTA($A674:$J674)=0,"",$D674*Settings!$B$5)</f>
        <v/>
      </c>
      <c r="P674" s="23" t="str">
        <f aca="false">IF(COUNTA($A674:$J674)=0,"",$G674*Settings!$B$6+$H674*Settings!$B$7)</f>
        <v/>
      </c>
      <c r="Q674" s="23" t="str">
        <f aca="false">IF(COUNTA($A674:$J674)=0,"",$L674*Settings!$B$8)</f>
        <v/>
      </c>
      <c r="R674" s="23" t="str">
        <f aca="false">IF(COUNTA($A674:$J674)=0,"",($P674+$Q674)*Settings!$B$9)</f>
        <v/>
      </c>
      <c r="S674" s="23" t="str">
        <f aca="false">IF(COUNTA($A674:$J674)=0,"",$C674+$J674+SUM($M674:$R674))</f>
        <v/>
      </c>
      <c r="T674" s="23" t="str">
        <f aca="false">IF(COUNTA($A674:$J674)=0,"",$L674-$S674)</f>
        <v/>
      </c>
      <c r="U674" s="24" t="str">
        <f aca="false">IF(COUNTA($A674:$J674)=0,"",IF($L674=0,0,$T674/$L674))</f>
        <v/>
      </c>
      <c r="V674" s="24" t="str">
        <f aca="false">IF(COUNTA($A674:$J674)=0,"",IF($D674=0,0,$E674/$D674))</f>
        <v/>
      </c>
      <c r="W674" s="24" t="str">
        <f aca="false">IF(COUNTA($A674:$J674)=0,"",IF($F674=0,0,$G674/$F674))</f>
        <v/>
      </c>
      <c r="X674" s="24" t="str">
        <f aca="false">IF(COUNTA($A674:$J674)=0,"",IF($F674=0,0,$H674/$F674))</f>
        <v/>
      </c>
      <c r="Y674" s="25" t="str">
        <f aca="false">IF(COUNTA($A674:$J674)=0,"",IF($C674=0,0,$L674/$C674))</f>
        <v/>
      </c>
      <c r="Z674" s="23" t="str">
        <f aca="false">IF(COUNTA($A674:$J674)=0,"",IF($G674=0,0,$C674/$G674))</f>
        <v/>
      </c>
      <c r="AA674" s="23" t="str">
        <f aca="false">IF(COUNTA($A674:$J674)=0,"",IF($G674=0,0,$T674/$G674))</f>
        <v/>
      </c>
      <c r="AB674" s="9" t="str">
        <f aca="false">IF(COUNTA($A674:$J674)=0,"",IF($B674="","Pick a product",IF($E674&gt;$D674,"Confirmed &gt; received",IF($F674&gt;$E674,"Dispatched &gt; confirmed",IF($G674+$H674&gt;$F674,"Delivered + returned &gt; dispatched","OK")))))</f>
        <v/>
      </c>
    </row>
    <row r="675" customFormat="false" ht="15" hidden="false" customHeight="false" outlineLevel="0" collapsed="false">
      <c r="A675" s="20"/>
      <c r="B675" s="14"/>
      <c r="C675" s="15"/>
      <c r="D675" s="21"/>
      <c r="E675" s="21"/>
      <c r="F675" s="21"/>
      <c r="G675" s="21"/>
      <c r="H675" s="21"/>
      <c r="I675" s="15"/>
      <c r="J675" s="15"/>
      <c r="K675" s="22" t="str">
        <f aca="false">IF(COUNTA($A675:$J675)=0,"",IF($I675&lt;&gt;"",$I675,IFERROR(INDEX(Settings!$B$14:$B$28,MATCH($B675,Settings!$A$14:$A$28,0)),0)))</f>
        <v/>
      </c>
      <c r="L675" s="23" t="str">
        <f aca="false">IF(COUNTA($A675:$J675)=0,"",$G675*($K675+IFERROR(INDEX(Settings!$C$14:$C$28,MATCH($B675,Settings!$A$14:$A$28,0)),0)))</f>
        <v/>
      </c>
      <c r="M675" s="23" t="str">
        <f aca="false">IF(COUNTA($A675:$J675)=0,"",($G675+$H675*Settings!$B$10)*IFERROR(INDEX(Settings!$D$14:$D$28,MATCH($B675,Settings!$A$14:$A$28,0)),0))</f>
        <v/>
      </c>
      <c r="N675" s="23" t="str">
        <f aca="false">IF(COUNTA($A675:$J675)=0,"",$F675*IFERROR(INDEX(Settings!$E$14:$E$28,MATCH($B675,Settings!$A$14:$A$28,0)),0))</f>
        <v/>
      </c>
      <c r="O675" s="23" t="str">
        <f aca="false">IF(COUNTA($A675:$J675)=0,"",$D675*Settings!$B$5)</f>
        <v/>
      </c>
      <c r="P675" s="23" t="str">
        <f aca="false">IF(COUNTA($A675:$J675)=0,"",$G675*Settings!$B$6+$H675*Settings!$B$7)</f>
        <v/>
      </c>
      <c r="Q675" s="23" t="str">
        <f aca="false">IF(COUNTA($A675:$J675)=0,"",$L675*Settings!$B$8)</f>
        <v/>
      </c>
      <c r="R675" s="23" t="str">
        <f aca="false">IF(COUNTA($A675:$J675)=0,"",($P675+$Q675)*Settings!$B$9)</f>
        <v/>
      </c>
      <c r="S675" s="23" t="str">
        <f aca="false">IF(COUNTA($A675:$J675)=0,"",$C675+$J675+SUM($M675:$R675))</f>
        <v/>
      </c>
      <c r="T675" s="23" t="str">
        <f aca="false">IF(COUNTA($A675:$J675)=0,"",$L675-$S675)</f>
        <v/>
      </c>
      <c r="U675" s="24" t="str">
        <f aca="false">IF(COUNTA($A675:$J675)=0,"",IF($L675=0,0,$T675/$L675))</f>
        <v/>
      </c>
      <c r="V675" s="24" t="str">
        <f aca="false">IF(COUNTA($A675:$J675)=0,"",IF($D675=0,0,$E675/$D675))</f>
        <v/>
      </c>
      <c r="W675" s="24" t="str">
        <f aca="false">IF(COUNTA($A675:$J675)=0,"",IF($F675=0,0,$G675/$F675))</f>
        <v/>
      </c>
      <c r="X675" s="24" t="str">
        <f aca="false">IF(COUNTA($A675:$J675)=0,"",IF($F675=0,0,$H675/$F675))</f>
        <v/>
      </c>
      <c r="Y675" s="25" t="str">
        <f aca="false">IF(COUNTA($A675:$J675)=0,"",IF($C675=0,0,$L675/$C675))</f>
        <v/>
      </c>
      <c r="Z675" s="23" t="str">
        <f aca="false">IF(COUNTA($A675:$J675)=0,"",IF($G675=0,0,$C675/$G675))</f>
        <v/>
      </c>
      <c r="AA675" s="23" t="str">
        <f aca="false">IF(COUNTA($A675:$J675)=0,"",IF($G675=0,0,$T675/$G675))</f>
        <v/>
      </c>
      <c r="AB675" s="9" t="str">
        <f aca="false">IF(COUNTA($A675:$J675)=0,"",IF($B675="","Pick a product",IF($E675&gt;$D675,"Confirmed &gt; received",IF($F675&gt;$E675,"Dispatched &gt; confirmed",IF($G675+$H675&gt;$F675,"Delivered + returned &gt; dispatched","OK")))))</f>
        <v/>
      </c>
    </row>
    <row r="676" customFormat="false" ht="15" hidden="false" customHeight="false" outlineLevel="0" collapsed="false">
      <c r="A676" s="20"/>
      <c r="B676" s="14"/>
      <c r="C676" s="15"/>
      <c r="D676" s="21"/>
      <c r="E676" s="21"/>
      <c r="F676" s="21"/>
      <c r="G676" s="21"/>
      <c r="H676" s="21"/>
      <c r="I676" s="15"/>
      <c r="J676" s="15"/>
      <c r="K676" s="22" t="str">
        <f aca="false">IF(COUNTA($A676:$J676)=0,"",IF($I676&lt;&gt;"",$I676,IFERROR(INDEX(Settings!$B$14:$B$28,MATCH($B676,Settings!$A$14:$A$28,0)),0)))</f>
        <v/>
      </c>
      <c r="L676" s="23" t="str">
        <f aca="false">IF(COUNTA($A676:$J676)=0,"",$G676*($K676+IFERROR(INDEX(Settings!$C$14:$C$28,MATCH($B676,Settings!$A$14:$A$28,0)),0)))</f>
        <v/>
      </c>
      <c r="M676" s="23" t="str">
        <f aca="false">IF(COUNTA($A676:$J676)=0,"",($G676+$H676*Settings!$B$10)*IFERROR(INDEX(Settings!$D$14:$D$28,MATCH($B676,Settings!$A$14:$A$28,0)),0))</f>
        <v/>
      </c>
      <c r="N676" s="23" t="str">
        <f aca="false">IF(COUNTA($A676:$J676)=0,"",$F676*IFERROR(INDEX(Settings!$E$14:$E$28,MATCH($B676,Settings!$A$14:$A$28,0)),0))</f>
        <v/>
      </c>
      <c r="O676" s="23" t="str">
        <f aca="false">IF(COUNTA($A676:$J676)=0,"",$D676*Settings!$B$5)</f>
        <v/>
      </c>
      <c r="P676" s="23" t="str">
        <f aca="false">IF(COUNTA($A676:$J676)=0,"",$G676*Settings!$B$6+$H676*Settings!$B$7)</f>
        <v/>
      </c>
      <c r="Q676" s="23" t="str">
        <f aca="false">IF(COUNTA($A676:$J676)=0,"",$L676*Settings!$B$8)</f>
        <v/>
      </c>
      <c r="R676" s="23" t="str">
        <f aca="false">IF(COUNTA($A676:$J676)=0,"",($P676+$Q676)*Settings!$B$9)</f>
        <v/>
      </c>
      <c r="S676" s="23" t="str">
        <f aca="false">IF(COUNTA($A676:$J676)=0,"",$C676+$J676+SUM($M676:$R676))</f>
        <v/>
      </c>
      <c r="T676" s="23" t="str">
        <f aca="false">IF(COUNTA($A676:$J676)=0,"",$L676-$S676)</f>
        <v/>
      </c>
      <c r="U676" s="24" t="str">
        <f aca="false">IF(COUNTA($A676:$J676)=0,"",IF($L676=0,0,$T676/$L676))</f>
        <v/>
      </c>
      <c r="V676" s="24" t="str">
        <f aca="false">IF(COUNTA($A676:$J676)=0,"",IF($D676=0,0,$E676/$D676))</f>
        <v/>
      </c>
      <c r="W676" s="24" t="str">
        <f aca="false">IF(COUNTA($A676:$J676)=0,"",IF($F676=0,0,$G676/$F676))</f>
        <v/>
      </c>
      <c r="X676" s="24" t="str">
        <f aca="false">IF(COUNTA($A676:$J676)=0,"",IF($F676=0,0,$H676/$F676))</f>
        <v/>
      </c>
      <c r="Y676" s="25" t="str">
        <f aca="false">IF(COUNTA($A676:$J676)=0,"",IF($C676=0,0,$L676/$C676))</f>
        <v/>
      </c>
      <c r="Z676" s="23" t="str">
        <f aca="false">IF(COUNTA($A676:$J676)=0,"",IF($G676=0,0,$C676/$G676))</f>
        <v/>
      </c>
      <c r="AA676" s="23" t="str">
        <f aca="false">IF(COUNTA($A676:$J676)=0,"",IF($G676=0,0,$T676/$G676))</f>
        <v/>
      </c>
      <c r="AB676" s="9" t="str">
        <f aca="false">IF(COUNTA($A676:$J676)=0,"",IF($B676="","Pick a product",IF($E676&gt;$D676,"Confirmed &gt; received",IF($F676&gt;$E676,"Dispatched &gt; confirmed",IF($G676+$H676&gt;$F676,"Delivered + returned &gt; dispatched","OK")))))</f>
        <v/>
      </c>
    </row>
    <row r="677" customFormat="false" ht="15" hidden="false" customHeight="false" outlineLevel="0" collapsed="false">
      <c r="A677" s="20"/>
      <c r="B677" s="14"/>
      <c r="C677" s="15"/>
      <c r="D677" s="21"/>
      <c r="E677" s="21"/>
      <c r="F677" s="21"/>
      <c r="G677" s="21"/>
      <c r="H677" s="21"/>
      <c r="I677" s="15"/>
      <c r="J677" s="15"/>
      <c r="K677" s="22" t="str">
        <f aca="false">IF(COUNTA($A677:$J677)=0,"",IF($I677&lt;&gt;"",$I677,IFERROR(INDEX(Settings!$B$14:$B$28,MATCH($B677,Settings!$A$14:$A$28,0)),0)))</f>
        <v/>
      </c>
      <c r="L677" s="23" t="str">
        <f aca="false">IF(COUNTA($A677:$J677)=0,"",$G677*($K677+IFERROR(INDEX(Settings!$C$14:$C$28,MATCH($B677,Settings!$A$14:$A$28,0)),0)))</f>
        <v/>
      </c>
      <c r="M677" s="23" t="str">
        <f aca="false">IF(COUNTA($A677:$J677)=0,"",($G677+$H677*Settings!$B$10)*IFERROR(INDEX(Settings!$D$14:$D$28,MATCH($B677,Settings!$A$14:$A$28,0)),0))</f>
        <v/>
      </c>
      <c r="N677" s="23" t="str">
        <f aca="false">IF(COUNTA($A677:$J677)=0,"",$F677*IFERROR(INDEX(Settings!$E$14:$E$28,MATCH($B677,Settings!$A$14:$A$28,0)),0))</f>
        <v/>
      </c>
      <c r="O677" s="23" t="str">
        <f aca="false">IF(COUNTA($A677:$J677)=0,"",$D677*Settings!$B$5)</f>
        <v/>
      </c>
      <c r="P677" s="23" t="str">
        <f aca="false">IF(COUNTA($A677:$J677)=0,"",$G677*Settings!$B$6+$H677*Settings!$B$7)</f>
        <v/>
      </c>
      <c r="Q677" s="23" t="str">
        <f aca="false">IF(COUNTA($A677:$J677)=0,"",$L677*Settings!$B$8)</f>
        <v/>
      </c>
      <c r="R677" s="23" t="str">
        <f aca="false">IF(COUNTA($A677:$J677)=0,"",($P677+$Q677)*Settings!$B$9)</f>
        <v/>
      </c>
      <c r="S677" s="23" t="str">
        <f aca="false">IF(COUNTA($A677:$J677)=0,"",$C677+$J677+SUM($M677:$R677))</f>
        <v/>
      </c>
      <c r="T677" s="23" t="str">
        <f aca="false">IF(COUNTA($A677:$J677)=0,"",$L677-$S677)</f>
        <v/>
      </c>
      <c r="U677" s="24" t="str">
        <f aca="false">IF(COUNTA($A677:$J677)=0,"",IF($L677=0,0,$T677/$L677))</f>
        <v/>
      </c>
      <c r="V677" s="24" t="str">
        <f aca="false">IF(COUNTA($A677:$J677)=0,"",IF($D677=0,0,$E677/$D677))</f>
        <v/>
      </c>
      <c r="W677" s="24" t="str">
        <f aca="false">IF(COUNTA($A677:$J677)=0,"",IF($F677=0,0,$G677/$F677))</f>
        <v/>
      </c>
      <c r="X677" s="24" t="str">
        <f aca="false">IF(COUNTA($A677:$J677)=0,"",IF($F677=0,0,$H677/$F677))</f>
        <v/>
      </c>
      <c r="Y677" s="25" t="str">
        <f aca="false">IF(COUNTA($A677:$J677)=0,"",IF($C677=0,0,$L677/$C677))</f>
        <v/>
      </c>
      <c r="Z677" s="23" t="str">
        <f aca="false">IF(COUNTA($A677:$J677)=0,"",IF($G677=0,0,$C677/$G677))</f>
        <v/>
      </c>
      <c r="AA677" s="23" t="str">
        <f aca="false">IF(COUNTA($A677:$J677)=0,"",IF($G677=0,0,$T677/$G677))</f>
        <v/>
      </c>
      <c r="AB677" s="9" t="str">
        <f aca="false">IF(COUNTA($A677:$J677)=0,"",IF($B677="","Pick a product",IF($E677&gt;$D677,"Confirmed &gt; received",IF($F677&gt;$E677,"Dispatched &gt; confirmed",IF($G677+$H677&gt;$F677,"Delivered + returned &gt; dispatched","OK")))))</f>
        <v/>
      </c>
    </row>
    <row r="678" customFormat="false" ht="15" hidden="false" customHeight="false" outlineLevel="0" collapsed="false">
      <c r="A678" s="20"/>
      <c r="B678" s="14"/>
      <c r="C678" s="15"/>
      <c r="D678" s="21"/>
      <c r="E678" s="21"/>
      <c r="F678" s="21"/>
      <c r="G678" s="21"/>
      <c r="H678" s="21"/>
      <c r="I678" s="15"/>
      <c r="J678" s="15"/>
      <c r="K678" s="22" t="str">
        <f aca="false">IF(COUNTA($A678:$J678)=0,"",IF($I678&lt;&gt;"",$I678,IFERROR(INDEX(Settings!$B$14:$B$28,MATCH($B678,Settings!$A$14:$A$28,0)),0)))</f>
        <v/>
      </c>
      <c r="L678" s="23" t="str">
        <f aca="false">IF(COUNTA($A678:$J678)=0,"",$G678*($K678+IFERROR(INDEX(Settings!$C$14:$C$28,MATCH($B678,Settings!$A$14:$A$28,0)),0)))</f>
        <v/>
      </c>
      <c r="M678" s="23" t="str">
        <f aca="false">IF(COUNTA($A678:$J678)=0,"",($G678+$H678*Settings!$B$10)*IFERROR(INDEX(Settings!$D$14:$D$28,MATCH($B678,Settings!$A$14:$A$28,0)),0))</f>
        <v/>
      </c>
      <c r="N678" s="23" t="str">
        <f aca="false">IF(COUNTA($A678:$J678)=0,"",$F678*IFERROR(INDEX(Settings!$E$14:$E$28,MATCH($B678,Settings!$A$14:$A$28,0)),0))</f>
        <v/>
      </c>
      <c r="O678" s="23" t="str">
        <f aca="false">IF(COUNTA($A678:$J678)=0,"",$D678*Settings!$B$5)</f>
        <v/>
      </c>
      <c r="P678" s="23" t="str">
        <f aca="false">IF(COUNTA($A678:$J678)=0,"",$G678*Settings!$B$6+$H678*Settings!$B$7)</f>
        <v/>
      </c>
      <c r="Q678" s="23" t="str">
        <f aca="false">IF(COUNTA($A678:$J678)=0,"",$L678*Settings!$B$8)</f>
        <v/>
      </c>
      <c r="R678" s="23" t="str">
        <f aca="false">IF(COUNTA($A678:$J678)=0,"",($P678+$Q678)*Settings!$B$9)</f>
        <v/>
      </c>
      <c r="S678" s="23" t="str">
        <f aca="false">IF(COUNTA($A678:$J678)=0,"",$C678+$J678+SUM($M678:$R678))</f>
        <v/>
      </c>
      <c r="T678" s="23" t="str">
        <f aca="false">IF(COUNTA($A678:$J678)=0,"",$L678-$S678)</f>
        <v/>
      </c>
      <c r="U678" s="24" t="str">
        <f aca="false">IF(COUNTA($A678:$J678)=0,"",IF($L678=0,0,$T678/$L678))</f>
        <v/>
      </c>
      <c r="V678" s="24" t="str">
        <f aca="false">IF(COUNTA($A678:$J678)=0,"",IF($D678=0,0,$E678/$D678))</f>
        <v/>
      </c>
      <c r="W678" s="24" t="str">
        <f aca="false">IF(COUNTA($A678:$J678)=0,"",IF($F678=0,0,$G678/$F678))</f>
        <v/>
      </c>
      <c r="X678" s="24" t="str">
        <f aca="false">IF(COUNTA($A678:$J678)=0,"",IF($F678=0,0,$H678/$F678))</f>
        <v/>
      </c>
      <c r="Y678" s="25" t="str">
        <f aca="false">IF(COUNTA($A678:$J678)=0,"",IF($C678=0,0,$L678/$C678))</f>
        <v/>
      </c>
      <c r="Z678" s="23" t="str">
        <f aca="false">IF(COUNTA($A678:$J678)=0,"",IF($G678=0,0,$C678/$G678))</f>
        <v/>
      </c>
      <c r="AA678" s="23" t="str">
        <f aca="false">IF(COUNTA($A678:$J678)=0,"",IF($G678=0,0,$T678/$G678))</f>
        <v/>
      </c>
      <c r="AB678" s="9" t="str">
        <f aca="false">IF(COUNTA($A678:$J678)=0,"",IF($B678="","Pick a product",IF($E678&gt;$D678,"Confirmed &gt; received",IF($F678&gt;$E678,"Dispatched &gt; confirmed",IF($G678+$H678&gt;$F678,"Delivered + returned &gt; dispatched","OK")))))</f>
        <v/>
      </c>
    </row>
    <row r="679" customFormat="false" ht="15" hidden="false" customHeight="false" outlineLevel="0" collapsed="false">
      <c r="A679" s="20"/>
      <c r="B679" s="14"/>
      <c r="C679" s="15"/>
      <c r="D679" s="21"/>
      <c r="E679" s="21"/>
      <c r="F679" s="21"/>
      <c r="G679" s="21"/>
      <c r="H679" s="21"/>
      <c r="I679" s="15"/>
      <c r="J679" s="15"/>
      <c r="K679" s="22" t="str">
        <f aca="false">IF(COUNTA($A679:$J679)=0,"",IF($I679&lt;&gt;"",$I679,IFERROR(INDEX(Settings!$B$14:$B$28,MATCH($B679,Settings!$A$14:$A$28,0)),0)))</f>
        <v/>
      </c>
      <c r="L679" s="23" t="str">
        <f aca="false">IF(COUNTA($A679:$J679)=0,"",$G679*($K679+IFERROR(INDEX(Settings!$C$14:$C$28,MATCH($B679,Settings!$A$14:$A$28,0)),0)))</f>
        <v/>
      </c>
      <c r="M679" s="23" t="str">
        <f aca="false">IF(COUNTA($A679:$J679)=0,"",($G679+$H679*Settings!$B$10)*IFERROR(INDEX(Settings!$D$14:$D$28,MATCH($B679,Settings!$A$14:$A$28,0)),0))</f>
        <v/>
      </c>
      <c r="N679" s="23" t="str">
        <f aca="false">IF(COUNTA($A679:$J679)=0,"",$F679*IFERROR(INDEX(Settings!$E$14:$E$28,MATCH($B679,Settings!$A$14:$A$28,0)),0))</f>
        <v/>
      </c>
      <c r="O679" s="23" t="str">
        <f aca="false">IF(COUNTA($A679:$J679)=0,"",$D679*Settings!$B$5)</f>
        <v/>
      </c>
      <c r="P679" s="23" t="str">
        <f aca="false">IF(COUNTA($A679:$J679)=0,"",$G679*Settings!$B$6+$H679*Settings!$B$7)</f>
        <v/>
      </c>
      <c r="Q679" s="23" t="str">
        <f aca="false">IF(COUNTA($A679:$J679)=0,"",$L679*Settings!$B$8)</f>
        <v/>
      </c>
      <c r="R679" s="23" t="str">
        <f aca="false">IF(COUNTA($A679:$J679)=0,"",($P679+$Q679)*Settings!$B$9)</f>
        <v/>
      </c>
      <c r="S679" s="23" t="str">
        <f aca="false">IF(COUNTA($A679:$J679)=0,"",$C679+$J679+SUM($M679:$R679))</f>
        <v/>
      </c>
      <c r="T679" s="23" t="str">
        <f aca="false">IF(COUNTA($A679:$J679)=0,"",$L679-$S679)</f>
        <v/>
      </c>
      <c r="U679" s="24" t="str">
        <f aca="false">IF(COUNTA($A679:$J679)=0,"",IF($L679=0,0,$T679/$L679))</f>
        <v/>
      </c>
      <c r="V679" s="24" t="str">
        <f aca="false">IF(COUNTA($A679:$J679)=0,"",IF($D679=0,0,$E679/$D679))</f>
        <v/>
      </c>
      <c r="W679" s="24" t="str">
        <f aca="false">IF(COUNTA($A679:$J679)=0,"",IF($F679=0,0,$G679/$F679))</f>
        <v/>
      </c>
      <c r="X679" s="24" t="str">
        <f aca="false">IF(COUNTA($A679:$J679)=0,"",IF($F679=0,0,$H679/$F679))</f>
        <v/>
      </c>
      <c r="Y679" s="25" t="str">
        <f aca="false">IF(COUNTA($A679:$J679)=0,"",IF($C679=0,0,$L679/$C679))</f>
        <v/>
      </c>
      <c r="Z679" s="23" t="str">
        <f aca="false">IF(COUNTA($A679:$J679)=0,"",IF($G679=0,0,$C679/$G679))</f>
        <v/>
      </c>
      <c r="AA679" s="23" t="str">
        <f aca="false">IF(COUNTA($A679:$J679)=0,"",IF($G679=0,0,$T679/$G679))</f>
        <v/>
      </c>
      <c r="AB679" s="9" t="str">
        <f aca="false">IF(COUNTA($A679:$J679)=0,"",IF($B679="","Pick a product",IF($E679&gt;$D679,"Confirmed &gt; received",IF($F679&gt;$E679,"Dispatched &gt; confirmed",IF($G679+$H679&gt;$F679,"Delivered + returned &gt; dispatched","OK")))))</f>
        <v/>
      </c>
    </row>
    <row r="680" customFormat="false" ht="15" hidden="false" customHeight="false" outlineLevel="0" collapsed="false">
      <c r="A680" s="20"/>
      <c r="B680" s="14"/>
      <c r="C680" s="15"/>
      <c r="D680" s="21"/>
      <c r="E680" s="21"/>
      <c r="F680" s="21"/>
      <c r="G680" s="21"/>
      <c r="H680" s="21"/>
      <c r="I680" s="15"/>
      <c r="J680" s="15"/>
      <c r="K680" s="22" t="str">
        <f aca="false">IF(COUNTA($A680:$J680)=0,"",IF($I680&lt;&gt;"",$I680,IFERROR(INDEX(Settings!$B$14:$B$28,MATCH($B680,Settings!$A$14:$A$28,0)),0)))</f>
        <v/>
      </c>
      <c r="L680" s="23" t="str">
        <f aca="false">IF(COUNTA($A680:$J680)=0,"",$G680*($K680+IFERROR(INDEX(Settings!$C$14:$C$28,MATCH($B680,Settings!$A$14:$A$28,0)),0)))</f>
        <v/>
      </c>
      <c r="M680" s="23" t="str">
        <f aca="false">IF(COUNTA($A680:$J680)=0,"",($G680+$H680*Settings!$B$10)*IFERROR(INDEX(Settings!$D$14:$D$28,MATCH($B680,Settings!$A$14:$A$28,0)),0))</f>
        <v/>
      </c>
      <c r="N680" s="23" t="str">
        <f aca="false">IF(COUNTA($A680:$J680)=0,"",$F680*IFERROR(INDEX(Settings!$E$14:$E$28,MATCH($B680,Settings!$A$14:$A$28,0)),0))</f>
        <v/>
      </c>
      <c r="O680" s="23" t="str">
        <f aca="false">IF(COUNTA($A680:$J680)=0,"",$D680*Settings!$B$5)</f>
        <v/>
      </c>
      <c r="P680" s="23" t="str">
        <f aca="false">IF(COUNTA($A680:$J680)=0,"",$G680*Settings!$B$6+$H680*Settings!$B$7)</f>
        <v/>
      </c>
      <c r="Q680" s="23" t="str">
        <f aca="false">IF(COUNTA($A680:$J680)=0,"",$L680*Settings!$B$8)</f>
        <v/>
      </c>
      <c r="R680" s="23" t="str">
        <f aca="false">IF(COUNTA($A680:$J680)=0,"",($P680+$Q680)*Settings!$B$9)</f>
        <v/>
      </c>
      <c r="S680" s="23" t="str">
        <f aca="false">IF(COUNTA($A680:$J680)=0,"",$C680+$J680+SUM($M680:$R680))</f>
        <v/>
      </c>
      <c r="T680" s="23" t="str">
        <f aca="false">IF(COUNTA($A680:$J680)=0,"",$L680-$S680)</f>
        <v/>
      </c>
      <c r="U680" s="24" t="str">
        <f aca="false">IF(COUNTA($A680:$J680)=0,"",IF($L680=0,0,$T680/$L680))</f>
        <v/>
      </c>
      <c r="V680" s="24" t="str">
        <f aca="false">IF(COUNTA($A680:$J680)=0,"",IF($D680=0,0,$E680/$D680))</f>
        <v/>
      </c>
      <c r="W680" s="24" t="str">
        <f aca="false">IF(COUNTA($A680:$J680)=0,"",IF($F680=0,0,$G680/$F680))</f>
        <v/>
      </c>
      <c r="X680" s="24" t="str">
        <f aca="false">IF(COUNTA($A680:$J680)=0,"",IF($F680=0,0,$H680/$F680))</f>
        <v/>
      </c>
      <c r="Y680" s="25" t="str">
        <f aca="false">IF(COUNTA($A680:$J680)=0,"",IF($C680=0,0,$L680/$C680))</f>
        <v/>
      </c>
      <c r="Z680" s="23" t="str">
        <f aca="false">IF(COUNTA($A680:$J680)=0,"",IF($G680=0,0,$C680/$G680))</f>
        <v/>
      </c>
      <c r="AA680" s="23" t="str">
        <f aca="false">IF(COUNTA($A680:$J680)=0,"",IF($G680=0,0,$T680/$G680))</f>
        <v/>
      </c>
      <c r="AB680" s="9" t="str">
        <f aca="false">IF(COUNTA($A680:$J680)=0,"",IF($B680="","Pick a product",IF($E680&gt;$D680,"Confirmed &gt; received",IF($F680&gt;$E680,"Dispatched &gt; confirmed",IF($G680+$H680&gt;$F680,"Delivered + returned &gt; dispatched","OK")))))</f>
        <v/>
      </c>
    </row>
    <row r="681" customFormat="false" ht="15" hidden="false" customHeight="false" outlineLevel="0" collapsed="false">
      <c r="A681" s="20"/>
      <c r="B681" s="14"/>
      <c r="C681" s="15"/>
      <c r="D681" s="21"/>
      <c r="E681" s="21"/>
      <c r="F681" s="21"/>
      <c r="G681" s="21"/>
      <c r="H681" s="21"/>
      <c r="I681" s="15"/>
      <c r="J681" s="15"/>
      <c r="K681" s="22" t="str">
        <f aca="false">IF(COUNTA($A681:$J681)=0,"",IF($I681&lt;&gt;"",$I681,IFERROR(INDEX(Settings!$B$14:$B$28,MATCH($B681,Settings!$A$14:$A$28,0)),0)))</f>
        <v/>
      </c>
      <c r="L681" s="23" t="str">
        <f aca="false">IF(COUNTA($A681:$J681)=0,"",$G681*($K681+IFERROR(INDEX(Settings!$C$14:$C$28,MATCH($B681,Settings!$A$14:$A$28,0)),0)))</f>
        <v/>
      </c>
      <c r="M681" s="23" t="str">
        <f aca="false">IF(COUNTA($A681:$J681)=0,"",($G681+$H681*Settings!$B$10)*IFERROR(INDEX(Settings!$D$14:$D$28,MATCH($B681,Settings!$A$14:$A$28,0)),0))</f>
        <v/>
      </c>
      <c r="N681" s="23" t="str">
        <f aca="false">IF(COUNTA($A681:$J681)=0,"",$F681*IFERROR(INDEX(Settings!$E$14:$E$28,MATCH($B681,Settings!$A$14:$A$28,0)),0))</f>
        <v/>
      </c>
      <c r="O681" s="23" t="str">
        <f aca="false">IF(COUNTA($A681:$J681)=0,"",$D681*Settings!$B$5)</f>
        <v/>
      </c>
      <c r="P681" s="23" t="str">
        <f aca="false">IF(COUNTA($A681:$J681)=0,"",$G681*Settings!$B$6+$H681*Settings!$B$7)</f>
        <v/>
      </c>
      <c r="Q681" s="23" t="str">
        <f aca="false">IF(COUNTA($A681:$J681)=0,"",$L681*Settings!$B$8)</f>
        <v/>
      </c>
      <c r="R681" s="23" t="str">
        <f aca="false">IF(COUNTA($A681:$J681)=0,"",($P681+$Q681)*Settings!$B$9)</f>
        <v/>
      </c>
      <c r="S681" s="23" t="str">
        <f aca="false">IF(COUNTA($A681:$J681)=0,"",$C681+$J681+SUM($M681:$R681))</f>
        <v/>
      </c>
      <c r="T681" s="23" t="str">
        <f aca="false">IF(COUNTA($A681:$J681)=0,"",$L681-$S681)</f>
        <v/>
      </c>
      <c r="U681" s="24" t="str">
        <f aca="false">IF(COUNTA($A681:$J681)=0,"",IF($L681=0,0,$T681/$L681))</f>
        <v/>
      </c>
      <c r="V681" s="24" t="str">
        <f aca="false">IF(COUNTA($A681:$J681)=0,"",IF($D681=0,0,$E681/$D681))</f>
        <v/>
      </c>
      <c r="W681" s="24" t="str">
        <f aca="false">IF(COUNTA($A681:$J681)=0,"",IF($F681=0,0,$G681/$F681))</f>
        <v/>
      </c>
      <c r="X681" s="24" t="str">
        <f aca="false">IF(COUNTA($A681:$J681)=0,"",IF($F681=0,0,$H681/$F681))</f>
        <v/>
      </c>
      <c r="Y681" s="25" t="str">
        <f aca="false">IF(COUNTA($A681:$J681)=0,"",IF($C681=0,0,$L681/$C681))</f>
        <v/>
      </c>
      <c r="Z681" s="23" t="str">
        <f aca="false">IF(COUNTA($A681:$J681)=0,"",IF($G681=0,0,$C681/$G681))</f>
        <v/>
      </c>
      <c r="AA681" s="23" t="str">
        <f aca="false">IF(COUNTA($A681:$J681)=0,"",IF($G681=0,0,$T681/$G681))</f>
        <v/>
      </c>
      <c r="AB681" s="9" t="str">
        <f aca="false">IF(COUNTA($A681:$J681)=0,"",IF($B681="","Pick a product",IF($E681&gt;$D681,"Confirmed &gt; received",IF($F681&gt;$E681,"Dispatched &gt; confirmed",IF($G681+$H681&gt;$F681,"Delivered + returned &gt; dispatched","OK")))))</f>
        <v/>
      </c>
    </row>
    <row r="682" customFormat="false" ht="15" hidden="false" customHeight="false" outlineLevel="0" collapsed="false">
      <c r="A682" s="20"/>
      <c r="B682" s="14"/>
      <c r="C682" s="15"/>
      <c r="D682" s="21"/>
      <c r="E682" s="21"/>
      <c r="F682" s="21"/>
      <c r="G682" s="21"/>
      <c r="H682" s="21"/>
      <c r="I682" s="15"/>
      <c r="J682" s="15"/>
      <c r="K682" s="22" t="str">
        <f aca="false">IF(COUNTA($A682:$J682)=0,"",IF($I682&lt;&gt;"",$I682,IFERROR(INDEX(Settings!$B$14:$B$28,MATCH($B682,Settings!$A$14:$A$28,0)),0)))</f>
        <v/>
      </c>
      <c r="L682" s="23" t="str">
        <f aca="false">IF(COUNTA($A682:$J682)=0,"",$G682*($K682+IFERROR(INDEX(Settings!$C$14:$C$28,MATCH($B682,Settings!$A$14:$A$28,0)),0)))</f>
        <v/>
      </c>
      <c r="M682" s="23" t="str">
        <f aca="false">IF(COUNTA($A682:$J682)=0,"",($G682+$H682*Settings!$B$10)*IFERROR(INDEX(Settings!$D$14:$D$28,MATCH($B682,Settings!$A$14:$A$28,0)),0))</f>
        <v/>
      </c>
      <c r="N682" s="23" t="str">
        <f aca="false">IF(COUNTA($A682:$J682)=0,"",$F682*IFERROR(INDEX(Settings!$E$14:$E$28,MATCH($B682,Settings!$A$14:$A$28,0)),0))</f>
        <v/>
      </c>
      <c r="O682" s="23" t="str">
        <f aca="false">IF(COUNTA($A682:$J682)=0,"",$D682*Settings!$B$5)</f>
        <v/>
      </c>
      <c r="P682" s="23" t="str">
        <f aca="false">IF(COUNTA($A682:$J682)=0,"",$G682*Settings!$B$6+$H682*Settings!$B$7)</f>
        <v/>
      </c>
      <c r="Q682" s="23" t="str">
        <f aca="false">IF(COUNTA($A682:$J682)=0,"",$L682*Settings!$B$8)</f>
        <v/>
      </c>
      <c r="R682" s="23" t="str">
        <f aca="false">IF(COUNTA($A682:$J682)=0,"",($P682+$Q682)*Settings!$B$9)</f>
        <v/>
      </c>
      <c r="S682" s="23" t="str">
        <f aca="false">IF(COUNTA($A682:$J682)=0,"",$C682+$J682+SUM($M682:$R682))</f>
        <v/>
      </c>
      <c r="T682" s="23" t="str">
        <f aca="false">IF(COUNTA($A682:$J682)=0,"",$L682-$S682)</f>
        <v/>
      </c>
      <c r="U682" s="24" t="str">
        <f aca="false">IF(COUNTA($A682:$J682)=0,"",IF($L682=0,0,$T682/$L682))</f>
        <v/>
      </c>
      <c r="V682" s="24" t="str">
        <f aca="false">IF(COUNTA($A682:$J682)=0,"",IF($D682=0,0,$E682/$D682))</f>
        <v/>
      </c>
      <c r="W682" s="24" t="str">
        <f aca="false">IF(COUNTA($A682:$J682)=0,"",IF($F682=0,0,$G682/$F682))</f>
        <v/>
      </c>
      <c r="X682" s="24" t="str">
        <f aca="false">IF(COUNTA($A682:$J682)=0,"",IF($F682=0,0,$H682/$F682))</f>
        <v/>
      </c>
      <c r="Y682" s="25" t="str">
        <f aca="false">IF(COUNTA($A682:$J682)=0,"",IF($C682=0,0,$L682/$C682))</f>
        <v/>
      </c>
      <c r="Z682" s="23" t="str">
        <f aca="false">IF(COUNTA($A682:$J682)=0,"",IF($G682=0,0,$C682/$G682))</f>
        <v/>
      </c>
      <c r="AA682" s="23" t="str">
        <f aca="false">IF(COUNTA($A682:$J682)=0,"",IF($G682=0,0,$T682/$G682))</f>
        <v/>
      </c>
      <c r="AB682" s="9" t="str">
        <f aca="false">IF(COUNTA($A682:$J682)=0,"",IF($B682="","Pick a product",IF($E682&gt;$D682,"Confirmed &gt; received",IF($F682&gt;$E682,"Dispatched &gt; confirmed",IF($G682+$H682&gt;$F682,"Delivered + returned &gt; dispatched","OK")))))</f>
        <v/>
      </c>
    </row>
    <row r="683" customFormat="false" ht="15" hidden="false" customHeight="false" outlineLevel="0" collapsed="false">
      <c r="A683" s="20"/>
      <c r="B683" s="14"/>
      <c r="C683" s="15"/>
      <c r="D683" s="21"/>
      <c r="E683" s="21"/>
      <c r="F683" s="21"/>
      <c r="G683" s="21"/>
      <c r="H683" s="21"/>
      <c r="I683" s="15"/>
      <c r="J683" s="15"/>
      <c r="K683" s="22" t="str">
        <f aca="false">IF(COUNTA($A683:$J683)=0,"",IF($I683&lt;&gt;"",$I683,IFERROR(INDEX(Settings!$B$14:$B$28,MATCH($B683,Settings!$A$14:$A$28,0)),0)))</f>
        <v/>
      </c>
      <c r="L683" s="23" t="str">
        <f aca="false">IF(COUNTA($A683:$J683)=0,"",$G683*($K683+IFERROR(INDEX(Settings!$C$14:$C$28,MATCH($B683,Settings!$A$14:$A$28,0)),0)))</f>
        <v/>
      </c>
      <c r="M683" s="23" t="str">
        <f aca="false">IF(COUNTA($A683:$J683)=0,"",($G683+$H683*Settings!$B$10)*IFERROR(INDEX(Settings!$D$14:$D$28,MATCH($B683,Settings!$A$14:$A$28,0)),0))</f>
        <v/>
      </c>
      <c r="N683" s="23" t="str">
        <f aca="false">IF(COUNTA($A683:$J683)=0,"",$F683*IFERROR(INDEX(Settings!$E$14:$E$28,MATCH($B683,Settings!$A$14:$A$28,0)),0))</f>
        <v/>
      </c>
      <c r="O683" s="23" t="str">
        <f aca="false">IF(COUNTA($A683:$J683)=0,"",$D683*Settings!$B$5)</f>
        <v/>
      </c>
      <c r="P683" s="23" t="str">
        <f aca="false">IF(COUNTA($A683:$J683)=0,"",$G683*Settings!$B$6+$H683*Settings!$B$7)</f>
        <v/>
      </c>
      <c r="Q683" s="23" t="str">
        <f aca="false">IF(COUNTA($A683:$J683)=0,"",$L683*Settings!$B$8)</f>
        <v/>
      </c>
      <c r="R683" s="23" t="str">
        <f aca="false">IF(COUNTA($A683:$J683)=0,"",($P683+$Q683)*Settings!$B$9)</f>
        <v/>
      </c>
      <c r="S683" s="23" t="str">
        <f aca="false">IF(COUNTA($A683:$J683)=0,"",$C683+$J683+SUM($M683:$R683))</f>
        <v/>
      </c>
      <c r="T683" s="23" t="str">
        <f aca="false">IF(COUNTA($A683:$J683)=0,"",$L683-$S683)</f>
        <v/>
      </c>
      <c r="U683" s="24" t="str">
        <f aca="false">IF(COUNTA($A683:$J683)=0,"",IF($L683=0,0,$T683/$L683))</f>
        <v/>
      </c>
      <c r="V683" s="24" t="str">
        <f aca="false">IF(COUNTA($A683:$J683)=0,"",IF($D683=0,0,$E683/$D683))</f>
        <v/>
      </c>
      <c r="W683" s="24" t="str">
        <f aca="false">IF(COUNTA($A683:$J683)=0,"",IF($F683=0,0,$G683/$F683))</f>
        <v/>
      </c>
      <c r="X683" s="24" t="str">
        <f aca="false">IF(COUNTA($A683:$J683)=0,"",IF($F683=0,0,$H683/$F683))</f>
        <v/>
      </c>
      <c r="Y683" s="25" t="str">
        <f aca="false">IF(COUNTA($A683:$J683)=0,"",IF($C683=0,0,$L683/$C683))</f>
        <v/>
      </c>
      <c r="Z683" s="23" t="str">
        <f aca="false">IF(COUNTA($A683:$J683)=0,"",IF($G683=0,0,$C683/$G683))</f>
        <v/>
      </c>
      <c r="AA683" s="23" t="str">
        <f aca="false">IF(COUNTA($A683:$J683)=0,"",IF($G683=0,0,$T683/$G683))</f>
        <v/>
      </c>
      <c r="AB683" s="9" t="str">
        <f aca="false">IF(COUNTA($A683:$J683)=0,"",IF($B683="","Pick a product",IF($E683&gt;$D683,"Confirmed &gt; received",IF($F683&gt;$E683,"Dispatched &gt; confirmed",IF($G683+$H683&gt;$F683,"Delivered + returned &gt; dispatched","OK")))))</f>
        <v/>
      </c>
    </row>
    <row r="684" customFormat="false" ht="15" hidden="false" customHeight="false" outlineLevel="0" collapsed="false">
      <c r="A684" s="20"/>
      <c r="B684" s="14"/>
      <c r="C684" s="15"/>
      <c r="D684" s="21"/>
      <c r="E684" s="21"/>
      <c r="F684" s="21"/>
      <c r="G684" s="21"/>
      <c r="H684" s="21"/>
      <c r="I684" s="15"/>
      <c r="J684" s="15"/>
      <c r="K684" s="22" t="str">
        <f aca="false">IF(COUNTA($A684:$J684)=0,"",IF($I684&lt;&gt;"",$I684,IFERROR(INDEX(Settings!$B$14:$B$28,MATCH($B684,Settings!$A$14:$A$28,0)),0)))</f>
        <v/>
      </c>
      <c r="L684" s="23" t="str">
        <f aca="false">IF(COUNTA($A684:$J684)=0,"",$G684*($K684+IFERROR(INDEX(Settings!$C$14:$C$28,MATCH($B684,Settings!$A$14:$A$28,0)),0)))</f>
        <v/>
      </c>
      <c r="M684" s="23" t="str">
        <f aca="false">IF(COUNTA($A684:$J684)=0,"",($G684+$H684*Settings!$B$10)*IFERROR(INDEX(Settings!$D$14:$D$28,MATCH($B684,Settings!$A$14:$A$28,0)),0))</f>
        <v/>
      </c>
      <c r="N684" s="23" t="str">
        <f aca="false">IF(COUNTA($A684:$J684)=0,"",$F684*IFERROR(INDEX(Settings!$E$14:$E$28,MATCH($B684,Settings!$A$14:$A$28,0)),0))</f>
        <v/>
      </c>
      <c r="O684" s="23" t="str">
        <f aca="false">IF(COUNTA($A684:$J684)=0,"",$D684*Settings!$B$5)</f>
        <v/>
      </c>
      <c r="P684" s="23" t="str">
        <f aca="false">IF(COUNTA($A684:$J684)=0,"",$G684*Settings!$B$6+$H684*Settings!$B$7)</f>
        <v/>
      </c>
      <c r="Q684" s="23" t="str">
        <f aca="false">IF(COUNTA($A684:$J684)=0,"",$L684*Settings!$B$8)</f>
        <v/>
      </c>
      <c r="R684" s="23" t="str">
        <f aca="false">IF(COUNTA($A684:$J684)=0,"",($P684+$Q684)*Settings!$B$9)</f>
        <v/>
      </c>
      <c r="S684" s="23" t="str">
        <f aca="false">IF(COUNTA($A684:$J684)=0,"",$C684+$J684+SUM($M684:$R684))</f>
        <v/>
      </c>
      <c r="T684" s="23" t="str">
        <f aca="false">IF(COUNTA($A684:$J684)=0,"",$L684-$S684)</f>
        <v/>
      </c>
      <c r="U684" s="24" t="str">
        <f aca="false">IF(COUNTA($A684:$J684)=0,"",IF($L684=0,0,$T684/$L684))</f>
        <v/>
      </c>
      <c r="V684" s="24" t="str">
        <f aca="false">IF(COUNTA($A684:$J684)=0,"",IF($D684=0,0,$E684/$D684))</f>
        <v/>
      </c>
      <c r="W684" s="24" t="str">
        <f aca="false">IF(COUNTA($A684:$J684)=0,"",IF($F684=0,0,$G684/$F684))</f>
        <v/>
      </c>
      <c r="X684" s="24" t="str">
        <f aca="false">IF(COUNTA($A684:$J684)=0,"",IF($F684=0,0,$H684/$F684))</f>
        <v/>
      </c>
      <c r="Y684" s="25" t="str">
        <f aca="false">IF(COUNTA($A684:$J684)=0,"",IF($C684=0,0,$L684/$C684))</f>
        <v/>
      </c>
      <c r="Z684" s="23" t="str">
        <f aca="false">IF(COUNTA($A684:$J684)=0,"",IF($G684=0,0,$C684/$G684))</f>
        <v/>
      </c>
      <c r="AA684" s="23" t="str">
        <f aca="false">IF(COUNTA($A684:$J684)=0,"",IF($G684=0,0,$T684/$G684))</f>
        <v/>
      </c>
      <c r="AB684" s="9" t="str">
        <f aca="false">IF(COUNTA($A684:$J684)=0,"",IF($B684="","Pick a product",IF($E684&gt;$D684,"Confirmed &gt; received",IF($F684&gt;$E684,"Dispatched &gt; confirmed",IF($G684+$H684&gt;$F684,"Delivered + returned &gt; dispatched","OK")))))</f>
        <v/>
      </c>
    </row>
    <row r="685" customFormat="false" ht="15" hidden="false" customHeight="false" outlineLevel="0" collapsed="false">
      <c r="A685" s="20"/>
      <c r="B685" s="14"/>
      <c r="C685" s="15"/>
      <c r="D685" s="21"/>
      <c r="E685" s="21"/>
      <c r="F685" s="21"/>
      <c r="G685" s="21"/>
      <c r="H685" s="21"/>
      <c r="I685" s="15"/>
      <c r="J685" s="15"/>
      <c r="K685" s="22" t="str">
        <f aca="false">IF(COUNTA($A685:$J685)=0,"",IF($I685&lt;&gt;"",$I685,IFERROR(INDEX(Settings!$B$14:$B$28,MATCH($B685,Settings!$A$14:$A$28,0)),0)))</f>
        <v/>
      </c>
      <c r="L685" s="23" t="str">
        <f aca="false">IF(COUNTA($A685:$J685)=0,"",$G685*($K685+IFERROR(INDEX(Settings!$C$14:$C$28,MATCH($B685,Settings!$A$14:$A$28,0)),0)))</f>
        <v/>
      </c>
      <c r="M685" s="23" t="str">
        <f aca="false">IF(COUNTA($A685:$J685)=0,"",($G685+$H685*Settings!$B$10)*IFERROR(INDEX(Settings!$D$14:$D$28,MATCH($B685,Settings!$A$14:$A$28,0)),0))</f>
        <v/>
      </c>
      <c r="N685" s="23" t="str">
        <f aca="false">IF(COUNTA($A685:$J685)=0,"",$F685*IFERROR(INDEX(Settings!$E$14:$E$28,MATCH($B685,Settings!$A$14:$A$28,0)),0))</f>
        <v/>
      </c>
      <c r="O685" s="23" t="str">
        <f aca="false">IF(COUNTA($A685:$J685)=0,"",$D685*Settings!$B$5)</f>
        <v/>
      </c>
      <c r="P685" s="23" t="str">
        <f aca="false">IF(COUNTA($A685:$J685)=0,"",$G685*Settings!$B$6+$H685*Settings!$B$7)</f>
        <v/>
      </c>
      <c r="Q685" s="23" t="str">
        <f aca="false">IF(COUNTA($A685:$J685)=0,"",$L685*Settings!$B$8)</f>
        <v/>
      </c>
      <c r="R685" s="23" t="str">
        <f aca="false">IF(COUNTA($A685:$J685)=0,"",($P685+$Q685)*Settings!$B$9)</f>
        <v/>
      </c>
      <c r="S685" s="23" t="str">
        <f aca="false">IF(COUNTA($A685:$J685)=0,"",$C685+$J685+SUM($M685:$R685))</f>
        <v/>
      </c>
      <c r="T685" s="23" t="str">
        <f aca="false">IF(COUNTA($A685:$J685)=0,"",$L685-$S685)</f>
        <v/>
      </c>
      <c r="U685" s="24" t="str">
        <f aca="false">IF(COUNTA($A685:$J685)=0,"",IF($L685=0,0,$T685/$L685))</f>
        <v/>
      </c>
      <c r="V685" s="24" t="str">
        <f aca="false">IF(COUNTA($A685:$J685)=0,"",IF($D685=0,0,$E685/$D685))</f>
        <v/>
      </c>
      <c r="W685" s="24" t="str">
        <f aca="false">IF(COUNTA($A685:$J685)=0,"",IF($F685=0,0,$G685/$F685))</f>
        <v/>
      </c>
      <c r="X685" s="24" t="str">
        <f aca="false">IF(COUNTA($A685:$J685)=0,"",IF($F685=0,0,$H685/$F685))</f>
        <v/>
      </c>
      <c r="Y685" s="25" t="str">
        <f aca="false">IF(COUNTA($A685:$J685)=0,"",IF($C685=0,0,$L685/$C685))</f>
        <v/>
      </c>
      <c r="Z685" s="23" t="str">
        <f aca="false">IF(COUNTA($A685:$J685)=0,"",IF($G685=0,0,$C685/$G685))</f>
        <v/>
      </c>
      <c r="AA685" s="23" t="str">
        <f aca="false">IF(COUNTA($A685:$J685)=0,"",IF($G685=0,0,$T685/$G685))</f>
        <v/>
      </c>
      <c r="AB685" s="9" t="str">
        <f aca="false">IF(COUNTA($A685:$J685)=0,"",IF($B685="","Pick a product",IF($E685&gt;$D685,"Confirmed &gt; received",IF($F685&gt;$E685,"Dispatched &gt; confirmed",IF($G685+$H685&gt;$F685,"Delivered + returned &gt; dispatched","OK")))))</f>
        <v/>
      </c>
    </row>
    <row r="686" customFormat="false" ht="15" hidden="false" customHeight="false" outlineLevel="0" collapsed="false">
      <c r="A686" s="20"/>
      <c r="B686" s="14"/>
      <c r="C686" s="15"/>
      <c r="D686" s="21"/>
      <c r="E686" s="21"/>
      <c r="F686" s="21"/>
      <c r="G686" s="21"/>
      <c r="H686" s="21"/>
      <c r="I686" s="15"/>
      <c r="J686" s="15"/>
      <c r="K686" s="22" t="str">
        <f aca="false">IF(COUNTA($A686:$J686)=0,"",IF($I686&lt;&gt;"",$I686,IFERROR(INDEX(Settings!$B$14:$B$28,MATCH($B686,Settings!$A$14:$A$28,0)),0)))</f>
        <v/>
      </c>
      <c r="L686" s="23" t="str">
        <f aca="false">IF(COUNTA($A686:$J686)=0,"",$G686*($K686+IFERROR(INDEX(Settings!$C$14:$C$28,MATCH($B686,Settings!$A$14:$A$28,0)),0)))</f>
        <v/>
      </c>
      <c r="M686" s="23" t="str">
        <f aca="false">IF(COUNTA($A686:$J686)=0,"",($G686+$H686*Settings!$B$10)*IFERROR(INDEX(Settings!$D$14:$D$28,MATCH($B686,Settings!$A$14:$A$28,0)),0))</f>
        <v/>
      </c>
      <c r="N686" s="23" t="str">
        <f aca="false">IF(COUNTA($A686:$J686)=0,"",$F686*IFERROR(INDEX(Settings!$E$14:$E$28,MATCH($B686,Settings!$A$14:$A$28,0)),0))</f>
        <v/>
      </c>
      <c r="O686" s="23" t="str">
        <f aca="false">IF(COUNTA($A686:$J686)=0,"",$D686*Settings!$B$5)</f>
        <v/>
      </c>
      <c r="P686" s="23" t="str">
        <f aca="false">IF(COUNTA($A686:$J686)=0,"",$G686*Settings!$B$6+$H686*Settings!$B$7)</f>
        <v/>
      </c>
      <c r="Q686" s="23" t="str">
        <f aca="false">IF(COUNTA($A686:$J686)=0,"",$L686*Settings!$B$8)</f>
        <v/>
      </c>
      <c r="R686" s="23" t="str">
        <f aca="false">IF(COUNTA($A686:$J686)=0,"",($P686+$Q686)*Settings!$B$9)</f>
        <v/>
      </c>
      <c r="S686" s="23" t="str">
        <f aca="false">IF(COUNTA($A686:$J686)=0,"",$C686+$J686+SUM($M686:$R686))</f>
        <v/>
      </c>
      <c r="T686" s="23" t="str">
        <f aca="false">IF(COUNTA($A686:$J686)=0,"",$L686-$S686)</f>
        <v/>
      </c>
      <c r="U686" s="24" t="str">
        <f aca="false">IF(COUNTA($A686:$J686)=0,"",IF($L686=0,0,$T686/$L686))</f>
        <v/>
      </c>
      <c r="V686" s="24" t="str">
        <f aca="false">IF(COUNTA($A686:$J686)=0,"",IF($D686=0,0,$E686/$D686))</f>
        <v/>
      </c>
      <c r="W686" s="24" t="str">
        <f aca="false">IF(COUNTA($A686:$J686)=0,"",IF($F686=0,0,$G686/$F686))</f>
        <v/>
      </c>
      <c r="X686" s="24" t="str">
        <f aca="false">IF(COUNTA($A686:$J686)=0,"",IF($F686=0,0,$H686/$F686))</f>
        <v/>
      </c>
      <c r="Y686" s="25" t="str">
        <f aca="false">IF(COUNTA($A686:$J686)=0,"",IF($C686=0,0,$L686/$C686))</f>
        <v/>
      </c>
      <c r="Z686" s="23" t="str">
        <f aca="false">IF(COUNTA($A686:$J686)=0,"",IF($G686=0,0,$C686/$G686))</f>
        <v/>
      </c>
      <c r="AA686" s="23" t="str">
        <f aca="false">IF(COUNTA($A686:$J686)=0,"",IF($G686=0,0,$T686/$G686))</f>
        <v/>
      </c>
      <c r="AB686" s="9" t="str">
        <f aca="false">IF(COUNTA($A686:$J686)=0,"",IF($B686="","Pick a product",IF($E686&gt;$D686,"Confirmed &gt; received",IF($F686&gt;$E686,"Dispatched &gt; confirmed",IF($G686+$H686&gt;$F686,"Delivered + returned &gt; dispatched","OK")))))</f>
        <v/>
      </c>
    </row>
    <row r="687" customFormat="false" ht="15" hidden="false" customHeight="false" outlineLevel="0" collapsed="false">
      <c r="A687" s="20"/>
      <c r="B687" s="14"/>
      <c r="C687" s="15"/>
      <c r="D687" s="21"/>
      <c r="E687" s="21"/>
      <c r="F687" s="21"/>
      <c r="G687" s="21"/>
      <c r="H687" s="21"/>
      <c r="I687" s="15"/>
      <c r="J687" s="15"/>
      <c r="K687" s="22" t="str">
        <f aca="false">IF(COUNTA($A687:$J687)=0,"",IF($I687&lt;&gt;"",$I687,IFERROR(INDEX(Settings!$B$14:$B$28,MATCH($B687,Settings!$A$14:$A$28,0)),0)))</f>
        <v/>
      </c>
      <c r="L687" s="23" t="str">
        <f aca="false">IF(COUNTA($A687:$J687)=0,"",$G687*($K687+IFERROR(INDEX(Settings!$C$14:$C$28,MATCH($B687,Settings!$A$14:$A$28,0)),0)))</f>
        <v/>
      </c>
      <c r="M687" s="23" t="str">
        <f aca="false">IF(COUNTA($A687:$J687)=0,"",($G687+$H687*Settings!$B$10)*IFERROR(INDEX(Settings!$D$14:$D$28,MATCH($B687,Settings!$A$14:$A$28,0)),0))</f>
        <v/>
      </c>
      <c r="N687" s="23" t="str">
        <f aca="false">IF(COUNTA($A687:$J687)=0,"",$F687*IFERROR(INDEX(Settings!$E$14:$E$28,MATCH($B687,Settings!$A$14:$A$28,0)),0))</f>
        <v/>
      </c>
      <c r="O687" s="23" t="str">
        <f aca="false">IF(COUNTA($A687:$J687)=0,"",$D687*Settings!$B$5)</f>
        <v/>
      </c>
      <c r="P687" s="23" t="str">
        <f aca="false">IF(COUNTA($A687:$J687)=0,"",$G687*Settings!$B$6+$H687*Settings!$B$7)</f>
        <v/>
      </c>
      <c r="Q687" s="23" t="str">
        <f aca="false">IF(COUNTA($A687:$J687)=0,"",$L687*Settings!$B$8)</f>
        <v/>
      </c>
      <c r="R687" s="23" t="str">
        <f aca="false">IF(COUNTA($A687:$J687)=0,"",($P687+$Q687)*Settings!$B$9)</f>
        <v/>
      </c>
      <c r="S687" s="23" t="str">
        <f aca="false">IF(COUNTA($A687:$J687)=0,"",$C687+$J687+SUM($M687:$R687))</f>
        <v/>
      </c>
      <c r="T687" s="23" t="str">
        <f aca="false">IF(COUNTA($A687:$J687)=0,"",$L687-$S687)</f>
        <v/>
      </c>
      <c r="U687" s="24" t="str">
        <f aca="false">IF(COUNTA($A687:$J687)=0,"",IF($L687=0,0,$T687/$L687))</f>
        <v/>
      </c>
      <c r="V687" s="24" t="str">
        <f aca="false">IF(COUNTA($A687:$J687)=0,"",IF($D687=0,0,$E687/$D687))</f>
        <v/>
      </c>
      <c r="W687" s="24" t="str">
        <f aca="false">IF(COUNTA($A687:$J687)=0,"",IF($F687=0,0,$G687/$F687))</f>
        <v/>
      </c>
      <c r="X687" s="24" t="str">
        <f aca="false">IF(COUNTA($A687:$J687)=0,"",IF($F687=0,0,$H687/$F687))</f>
        <v/>
      </c>
      <c r="Y687" s="25" t="str">
        <f aca="false">IF(COUNTA($A687:$J687)=0,"",IF($C687=0,0,$L687/$C687))</f>
        <v/>
      </c>
      <c r="Z687" s="23" t="str">
        <f aca="false">IF(COUNTA($A687:$J687)=0,"",IF($G687=0,0,$C687/$G687))</f>
        <v/>
      </c>
      <c r="AA687" s="23" t="str">
        <f aca="false">IF(COUNTA($A687:$J687)=0,"",IF($G687=0,0,$T687/$G687))</f>
        <v/>
      </c>
      <c r="AB687" s="9" t="str">
        <f aca="false">IF(COUNTA($A687:$J687)=0,"",IF($B687="","Pick a product",IF($E687&gt;$D687,"Confirmed &gt; received",IF($F687&gt;$E687,"Dispatched &gt; confirmed",IF($G687+$H687&gt;$F687,"Delivered + returned &gt; dispatched","OK")))))</f>
        <v/>
      </c>
    </row>
    <row r="688" customFormat="false" ht="15" hidden="false" customHeight="false" outlineLevel="0" collapsed="false">
      <c r="A688" s="20"/>
      <c r="B688" s="14"/>
      <c r="C688" s="15"/>
      <c r="D688" s="21"/>
      <c r="E688" s="21"/>
      <c r="F688" s="21"/>
      <c r="G688" s="21"/>
      <c r="H688" s="21"/>
      <c r="I688" s="15"/>
      <c r="J688" s="15"/>
      <c r="K688" s="22" t="str">
        <f aca="false">IF(COUNTA($A688:$J688)=0,"",IF($I688&lt;&gt;"",$I688,IFERROR(INDEX(Settings!$B$14:$B$28,MATCH($B688,Settings!$A$14:$A$28,0)),0)))</f>
        <v/>
      </c>
      <c r="L688" s="23" t="str">
        <f aca="false">IF(COUNTA($A688:$J688)=0,"",$G688*($K688+IFERROR(INDEX(Settings!$C$14:$C$28,MATCH($B688,Settings!$A$14:$A$28,0)),0)))</f>
        <v/>
      </c>
      <c r="M688" s="23" t="str">
        <f aca="false">IF(COUNTA($A688:$J688)=0,"",($G688+$H688*Settings!$B$10)*IFERROR(INDEX(Settings!$D$14:$D$28,MATCH($B688,Settings!$A$14:$A$28,0)),0))</f>
        <v/>
      </c>
      <c r="N688" s="23" t="str">
        <f aca="false">IF(COUNTA($A688:$J688)=0,"",$F688*IFERROR(INDEX(Settings!$E$14:$E$28,MATCH($B688,Settings!$A$14:$A$28,0)),0))</f>
        <v/>
      </c>
      <c r="O688" s="23" t="str">
        <f aca="false">IF(COUNTA($A688:$J688)=0,"",$D688*Settings!$B$5)</f>
        <v/>
      </c>
      <c r="P688" s="23" t="str">
        <f aca="false">IF(COUNTA($A688:$J688)=0,"",$G688*Settings!$B$6+$H688*Settings!$B$7)</f>
        <v/>
      </c>
      <c r="Q688" s="23" t="str">
        <f aca="false">IF(COUNTA($A688:$J688)=0,"",$L688*Settings!$B$8)</f>
        <v/>
      </c>
      <c r="R688" s="23" t="str">
        <f aca="false">IF(COUNTA($A688:$J688)=0,"",($P688+$Q688)*Settings!$B$9)</f>
        <v/>
      </c>
      <c r="S688" s="23" t="str">
        <f aca="false">IF(COUNTA($A688:$J688)=0,"",$C688+$J688+SUM($M688:$R688))</f>
        <v/>
      </c>
      <c r="T688" s="23" t="str">
        <f aca="false">IF(COUNTA($A688:$J688)=0,"",$L688-$S688)</f>
        <v/>
      </c>
      <c r="U688" s="24" t="str">
        <f aca="false">IF(COUNTA($A688:$J688)=0,"",IF($L688=0,0,$T688/$L688))</f>
        <v/>
      </c>
      <c r="V688" s="24" t="str">
        <f aca="false">IF(COUNTA($A688:$J688)=0,"",IF($D688=0,0,$E688/$D688))</f>
        <v/>
      </c>
      <c r="W688" s="24" t="str">
        <f aca="false">IF(COUNTA($A688:$J688)=0,"",IF($F688=0,0,$G688/$F688))</f>
        <v/>
      </c>
      <c r="X688" s="24" t="str">
        <f aca="false">IF(COUNTA($A688:$J688)=0,"",IF($F688=0,0,$H688/$F688))</f>
        <v/>
      </c>
      <c r="Y688" s="25" t="str">
        <f aca="false">IF(COUNTA($A688:$J688)=0,"",IF($C688=0,0,$L688/$C688))</f>
        <v/>
      </c>
      <c r="Z688" s="23" t="str">
        <f aca="false">IF(COUNTA($A688:$J688)=0,"",IF($G688=0,0,$C688/$G688))</f>
        <v/>
      </c>
      <c r="AA688" s="23" t="str">
        <f aca="false">IF(COUNTA($A688:$J688)=0,"",IF($G688=0,0,$T688/$G688))</f>
        <v/>
      </c>
      <c r="AB688" s="9" t="str">
        <f aca="false">IF(COUNTA($A688:$J688)=0,"",IF($B688="","Pick a product",IF($E688&gt;$D688,"Confirmed &gt; received",IF($F688&gt;$E688,"Dispatched &gt; confirmed",IF($G688+$H688&gt;$F688,"Delivered + returned &gt; dispatched","OK")))))</f>
        <v/>
      </c>
    </row>
    <row r="689" customFormat="false" ht="15" hidden="false" customHeight="false" outlineLevel="0" collapsed="false">
      <c r="A689" s="20"/>
      <c r="B689" s="14"/>
      <c r="C689" s="15"/>
      <c r="D689" s="21"/>
      <c r="E689" s="21"/>
      <c r="F689" s="21"/>
      <c r="G689" s="21"/>
      <c r="H689" s="21"/>
      <c r="I689" s="15"/>
      <c r="J689" s="15"/>
      <c r="K689" s="22" t="str">
        <f aca="false">IF(COUNTA($A689:$J689)=0,"",IF($I689&lt;&gt;"",$I689,IFERROR(INDEX(Settings!$B$14:$B$28,MATCH($B689,Settings!$A$14:$A$28,0)),0)))</f>
        <v/>
      </c>
      <c r="L689" s="23" t="str">
        <f aca="false">IF(COUNTA($A689:$J689)=0,"",$G689*($K689+IFERROR(INDEX(Settings!$C$14:$C$28,MATCH($B689,Settings!$A$14:$A$28,0)),0)))</f>
        <v/>
      </c>
      <c r="M689" s="23" t="str">
        <f aca="false">IF(COUNTA($A689:$J689)=0,"",($G689+$H689*Settings!$B$10)*IFERROR(INDEX(Settings!$D$14:$D$28,MATCH($B689,Settings!$A$14:$A$28,0)),0))</f>
        <v/>
      </c>
      <c r="N689" s="23" t="str">
        <f aca="false">IF(COUNTA($A689:$J689)=0,"",$F689*IFERROR(INDEX(Settings!$E$14:$E$28,MATCH($B689,Settings!$A$14:$A$28,0)),0))</f>
        <v/>
      </c>
      <c r="O689" s="23" t="str">
        <f aca="false">IF(COUNTA($A689:$J689)=0,"",$D689*Settings!$B$5)</f>
        <v/>
      </c>
      <c r="P689" s="23" t="str">
        <f aca="false">IF(COUNTA($A689:$J689)=0,"",$G689*Settings!$B$6+$H689*Settings!$B$7)</f>
        <v/>
      </c>
      <c r="Q689" s="23" t="str">
        <f aca="false">IF(COUNTA($A689:$J689)=0,"",$L689*Settings!$B$8)</f>
        <v/>
      </c>
      <c r="R689" s="23" t="str">
        <f aca="false">IF(COUNTA($A689:$J689)=0,"",($P689+$Q689)*Settings!$B$9)</f>
        <v/>
      </c>
      <c r="S689" s="23" t="str">
        <f aca="false">IF(COUNTA($A689:$J689)=0,"",$C689+$J689+SUM($M689:$R689))</f>
        <v/>
      </c>
      <c r="T689" s="23" t="str">
        <f aca="false">IF(COUNTA($A689:$J689)=0,"",$L689-$S689)</f>
        <v/>
      </c>
      <c r="U689" s="24" t="str">
        <f aca="false">IF(COUNTA($A689:$J689)=0,"",IF($L689=0,0,$T689/$L689))</f>
        <v/>
      </c>
      <c r="V689" s="24" t="str">
        <f aca="false">IF(COUNTA($A689:$J689)=0,"",IF($D689=0,0,$E689/$D689))</f>
        <v/>
      </c>
      <c r="W689" s="24" t="str">
        <f aca="false">IF(COUNTA($A689:$J689)=0,"",IF($F689=0,0,$G689/$F689))</f>
        <v/>
      </c>
      <c r="X689" s="24" t="str">
        <f aca="false">IF(COUNTA($A689:$J689)=0,"",IF($F689=0,0,$H689/$F689))</f>
        <v/>
      </c>
      <c r="Y689" s="25" t="str">
        <f aca="false">IF(COUNTA($A689:$J689)=0,"",IF($C689=0,0,$L689/$C689))</f>
        <v/>
      </c>
      <c r="Z689" s="23" t="str">
        <f aca="false">IF(COUNTA($A689:$J689)=0,"",IF($G689=0,0,$C689/$G689))</f>
        <v/>
      </c>
      <c r="AA689" s="23" t="str">
        <f aca="false">IF(COUNTA($A689:$J689)=0,"",IF($G689=0,0,$T689/$G689))</f>
        <v/>
      </c>
      <c r="AB689" s="9" t="str">
        <f aca="false">IF(COUNTA($A689:$J689)=0,"",IF($B689="","Pick a product",IF($E689&gt;$D689,"Confirmed &gt; received",IF($F689&gt;$E689,"Dispatched &gt; confirmed",IF($G689+$H689&gt;$F689,"Delivered + returned &gt; dispatched","OK")))))</f>
        <v/>
      </c>
    </row>
    <row r="690" customFormat="false" ht="15" hidden="false" customHeight="false" outlineLevel="0" collapsed="false">
      <c r="A690" s="20"/>
      <c r="B690" s="14"/>
      <c r="C690" s="15"/>
      <c r="D690" s="21"/>
      <c r="E690" s="21"/>
      <c r="F690" s="21"/>
      <c r="G690" s="21"/>
      <c r="H690" s="21"/>
      <c r="I690" s="15"/>
      <c r="J690" s="15"/>
      <c r="K690" s="22" t="str">
        <f aca="false">IF(COUNTA($A690:$J690)=0,"",IF($I690&lt;&gt;"",$I690,IFERROR(INDEX(Settings!$B$14:$B$28,MATCH($B690,Settings!$A$14:$A$28,0)),0)))</f>
        <v/>
      </c>
      <c r="L690" s="23" t="str">
        <f aca="false">IF(COUNTA($A690:$J690)=0,"",$G690*($K690+IFERROR(INDEX(Settings!$C$14:$C$28,MATCH($B690,Settings!$A$14:$A$28,0)),0)))</f>
        <v/>
      </c>
      <c r="M690" s="23" t="str">
        <f aca="false">IF(COUNTA($A690:$J690)=0,"",($G690+$H690*Settings!$B$10)*IFERROR(INDEX(Settings!$D$14:$D$28,MATCH($B690,Settings!$A$14:$A$28,0)),0))</f>
        <v/>
      </c>
      <c r="N690" s="23" t="str">
        <f aca="false">IF(COUNTA($A690:$J690)=0,"",$F690*IFERROR(INDEX(Settings!$E$14:$E$28,MATCH($B690,Settings!$A$14:$A$28,0)),0))</f>
        <v/>
      </c>
      <c r="O690" s="23" t="str">
        <f aca="false">IF(COUNTA($A690:$J690)=0,"",$D690*Settings!$B$5)</f>
        <v/>
      </c>
      <c r="P690" s="23" t="str">
        <f aca="false">IF(COUNTA($A690:$J690)=0,"",$G690*Settings!$B$6+$H690*Settings!$B$7)</f>
        <v/>
      </c>
      <c r="Q690" s="23" t="str">
        <f aca="false">IF(COUNTA($A690:$J690)=0,"",$L690*Settings!$B$8)</f>
        <v/>
      </c>
      <c r="R690" s="23" t="str">
        <f aca="false">IF(COUNTA($A690:$J690)=0,"",($P690+$Q690)*Settings!$B$9)</f>
        <v/>
      </c>
      <c r="S690" s="23" t="str">
        <f aca="false">IF(COUNTA($A690:$J690)=0,"",$C690+$J690+SUM($M690:$R690))</f>
        <v/>
      </c>
      <c r="T690" s="23" t="str">
        <f aca="false">IF(COUNTA($A690:$J690)=0,"",$L690-$S690)</f>
        <v/>
      </c>
      <c r="U690" s="24" t="str">
        <f aca="false">IF(COUNTA($A690:$J690)=0,"",IF($L690=0,0,$T690/$L690))</f>
        <v/>
      </c>
      <c r="V690" s="24" t="str">
        <f aca="false">IF(COUNTA($A690:$J690)=0,"",IF($D690=0,0,$E690/$D690))</f>
        <v/>
      </c>
      <c r="W690" s="24" t="str">
        <f aca="false">IF(COUNTA($A690:$J690)=0,"",IF($F690=0,0,$G690/$F690))</f>
        <v/>
      </c>
      <c r="X690" s="24" t="str">
        <f aca="false">IF(COUNTA($A690:$J690)=0,"",IF($F690=0,0,$H690/$F690))</f>
        <v/>
      </c>
      <c r="Y690" s="25" t="str">
        <f aca="false">IF(COUNTA($A690:$J690)=0,"",IF($C690=0,0,$L690/$C690))</f>
        <v/>
      </c>
      <c r="Z690" s="23" t="str">
        <f aca="false">IF(COUNTA($A690:$J690)=0,"",IF($G690=0,0,$C690/$G690))</f>
        <v/>
      </c>
      <c r="AA690" s="23" t="str">
        <f aca="false">IF(COUNTA($A690:$J690)=0,"",IF($G690=0,0,$T690/$G690))</f>
        <v/>
      </c>
      <c r="AB690" s="9" t="str">
        <f aca="false">IF(COUNTA($A690:$J690)=0,"",IF($B690="","Pick a product",IF($E690&gt;$D690,"Confirmed &gt; received",IF($F690&gt;$E690,"Dispatched &gt; confirmed",IF($G690+$H690&gt;$F690,"Delivered + returned &gt; dispatched","OK")))))</f>
        <v/>
      </c>
    </row>
    <row r="691" customFormat="false" ht="15" hidden="false" customHeight="false" outlineLevel="0" collapsed="false">
      <c r="A691" s="20"/>
      <c r="B691" s="14"/>
      <c r="C691" s="15"/>
      <c r="D691" s="21"/>
      <c r="E691" s="21"/>
      <c r="F691" s="21"/>
      <c r="G691" s="21"/>
      <c r="H691" s="21"/>
      <c r="I691" s="15"/>
      <c r="J691" s="15"/>
      <c r="K691" s="22" t="str">
        <f aca="false">IF(COUNTA($A691:$J691)=0,"",IF($I691&lt;&gt;"",$I691,IFERROR(INDEX(Settings!$B$14:$B$28,MATCH($B691,Settings!$A$14:$A$28,0)),0)))</f>
        <v/>
      </c>
      <c r="L691" s="23" t="str">
        <f aca="false">IF(COUNTA($A691:$J691)=0,"",$G691*($K691+IFERROR(INDEX(Settings!$C$14:$C$28,MATCH($B691,Settings!$A$14:$A$28,0)),0)))</f>
        <v/>
      </c>
      <c r="M691" s="23" t="str">
        <f aca="false">IF(COUNTA($A691:$J691)=0,"",($G691+$H691*Settings!$B$10)*IFERROR(INDEX(Settings!$D$14:$D$28,MATCH($B691,Settings!$A$14:$A$28,0)),0))</f>
        <v/>
      </c>
      <c r="N691" s="23" t="str">
        <f aca="false">IF(COUNTA($A691:$J691)=0,"",$F691*IFERROR(INDEX(Settings!$E$14:$E$28,MATCH($B691,Settings!$A$14:$A$28,0)),0))</f>
        <v/>
      </c>
      <c r="O691" s="23" t="str">
        <f aca="false">IF(COUNTA($A691:$J691)=0,"",$D691*Settings!$B$5)</f>
        <v/>
      </c>
      <c r="P691" s="23" t="str">
        <f aca="false">IF(COUNTA($A691:$J691)=0,"",$G691*Settings!$B$6+$H691*Settings!$B$7)</f>
        <v/>
      </c>
      <c r="Q691" s="23" t="str">
        <f aca="false">IF(COUNTA($A691:$J691)=0,"",$L691*Settings!$B$8)</f>
        <v/>
      </c>
      <c r="R691" s="23" t="str">
        <f aca="false">IF(COUNTA($A691:$J691)=0,"",($P691+$Q691)*Settings!$B$9)</f>
        <v/>
      </c>
      <c r="S691" s="23" t="str">
        <f aca="false">IF(COUNTA($A691:$J691)=0,"",$C691+$J691+SUM($M691:$R691))</f>
        <v/>
      </c>
      <c r="T691" s="23" t="str">
        <f aca="false">IF(COUNTA($A691:$J691)=0,"",$L691-$S691)</f>
        <v/>
      </c>
      <c r="U691" s="24" t="str">
        <f aca="false">IF(COUNTA($A691:$J691)=0,"",IF($L691=0,0,$T691/$L691))</f>
        <v/>
      </c>
      <c r="V691" s="24" t="str">
        <f aca="false">IF(COUNTA($A691:$J691)=0,"",IF($D691=0,0,$E691/$D691))</f>
        <v/>
      </c>
      <c r="W691" s="24" t="str">
        <f aca="false">IF(COUNTA($A691:$J691)=0,"",IF($F691=0,0,$G691/$F691))</f>
        <v/>
      </c>
      <c r="X691" s="24" t="str">
        <f aca="false">IF(COUNTA($A691:$J691)=0,"",IF($F691=0,0,$H691/$F691))</f>
        <v/>
      </c>
      <c r="Y691" s="25" t="str">
        <f aca="false">IF(COUNTA($A691:$J691)=0,"",IF($C691=0,0,$L691/$C691))</f>
        <v/>
      </c>
      <c r="Z691" s="23" t="str">
        <f aca="false">IF(COUNTA($A691:$J691)=0,"",IF($G691=0,0,$C691/$G691))</f>
        <v/>
      </c>
      <c r="AA691" s="23" t="str">
        <f aca="false">IF(COUNTA($A691:$J691)=0,"",IF($G691=0,0,$T691/$G691))</f>
        <v/>
      </c>
      <c r="AB691" s="9" t="str">
        <f aca="false">IF(COUNTA($A691:$J691)=0,"",IF($B691="","Pick a product",IF($E691&gt;$D691,"Confirmed &gt; received",IF($F691&gt;$E691,"Dispatched &gt; confirmed",IF($G691+$H691&gt;$F691,"Delivered + returned &gt; dispatched","OK")))))</f>
        <v/>
      </c>
    </row>
    <row r="692" customFormat="false" ht="15" hidden="false" customHeight="false" outlineLevel="0" collapsed="false">
      <c r="A692" s="20"/>
      <c r="B692" s="14"/>
      <c r="C692" s="15"/>
      <c r="D692" s="21"/>
      <c r="E692" s="21"/>
      <c r="F692" s="21"/>
      <c r="G692" s="21"/>
      <c r="H692" s="21"/>
      <c r="I692" s="15"/>
      <c r="J692" s="15"/>
      <c r="K692" s="22" t="str">
        <f aca="false">IF(COUNTA($A692:$J692)=0,"",IF($I692&lt;&gt;"",$I692,IFERROR(INDEX(Settings!$B$14:$B$28,MATCH($B692,Settings!$A$14:$A$28,0)),0)))</f>
        <v/>
      </c>
      <c r="L692" s="23" t="str">
        <f aca="false">IF(COUNTA($A692:$J692)=0,"",$G692*($K692+IFERROR(INDEX(Settings!$C$14:$C$28,MATCH($B692,Settings!$A$14:$A$28,0)),0)))</f>
        <v/>
      </c>
      <c r="M692" s="23" t="str">
        <f aca="false">IF(COUNTA($A692:$J692)=0,"",($G692+$H692*Settings!$B$10)*IFERROR(INDEX(Settings!$D$14:$D$28,MATCH($B692,Settings!$A$14:$A$28,0)),0))</f>
        <v/>
      </c>
      <c r="N692" s="23" t="str">
        <f aca="false">IF(COUNTA($A692:$J692)=0,"",$F692*IFERROR(INDEX(Settings!$E$14:$E$28,MATCH($B692,Settings!$A$14:$A$28,0)),0))</f>
        <v/>
      </c>
      <c r="O692" s="23" t="str">
        <f aca="false">IF(COUNTA($A692:$J692)=0,"",$D692*Settings!$B$5)</f>
        <v/>
      </c>
      <c r="P692" s="23" t="str">
        <f aca="false">IF(COUNTA($A692:$J692)=0,"",$G692*Settings!$B$6+$H692*Settings!$B$7)</f>
        <v/>
      </c>
      <c r="Q692" s="23" t="str">
        <f aca="false">IF(COUNTA($A692:$J692)=0,"",$L692*Settings!$B$8)</f>
        <v/>
      </c>
      <c r="R692" s="23" t="str">
        <f aca="false">IF(COUNTA($A692:$J692)=0,"",($P692+$Q692)*Settings!$B$9)</f>
        <v/>
      </c>
      <c r="S692" s="23" t="str">
        <f aca="false">IF(COUNTA($A692:$J692)=0,"",$C692+$J692+SUM($M692:$R692))</f>
        <v/>
      </c>
      <c r="T692" s="23" t="str">
        <f aca="false">IF(COUNTA($A692:$J692)=0,"",$L692-$S692)</f>
        <v/>
      </c>
      <c r="U692" s="24" t="str">
        <f aca="false">IF(COUNTA($A692:$J692)=0,"",IF($L692=0,0,$T692/$L692))</f>
        <v/>
      </c>
      <c r="V692" s="24" t="str">
        <f aca="false">IF(COUNTA($A692:$J692)=0,"",IF($D692=0,0,$E692/$D692))</f>
        <v/>
      </c>
      <c r="W692" s="24" t="str">
        <f aca="false">IF(COUNTA($A692:$J692)=0,"",IF($F692=0,0,$G692/$F692))</f>
        <v/>
      </c>
      <c r="X692" s="24" t="str">
        <f aca="false">IF(COUNTA($A692:$J692)=0,"",IF($F692=0,0,$H692/$F692))</f>
        <v/>
      </c>
      <c r="Y692" s="25" t="str">
        <f aca="false">IF(COUNTA($A692:$J692)=0,"",IF($C692=0,0,$L692/$C692))</f>
        <v/>
      </c>
      <c r="Z692" s="23" t="str">
        <f aca="false">IF(COUNTA($A692:$J692)=0,"",IF($G692=0,0,$C692/$G692))</f>
        <v/>
      </c>
      <c r="AA692" s="23" t="str">
        <f aca="false">IF(COUNTA($A692:$J692)=0,"",IF($G692=0,0,$T692/$G692))</f>
        <v/>
      </c>
      <c r="AB692" s="9" t="str">
        <f aca="false">IF(COUNTA($A692:$J692)=0,"",IF($B692="","Pick a product",IF($E692&gt;$D692,"Confirmed &gt; received",IF($F692&gt;$E692,"Dispatched &gt; confirmed",IF($G692+$H692&gt;$F692,"Delivered + returned &gt; dispatched","OK")))))</f>
        <v/>
      </c>
    </row>
    <row r="693" customFormat="false" ht="15" hidden="false" customHeight="false" outlineLevel="0" collapsed="false">
      <c r="A693" s="20"/>
      <c r="B693" s="14"/>
      <c r="C693" s="15"/>
      <c r="D693" s="21"/>
      <c r="E693" s="21"/>
      <c r="F693" s="21"/>
      <c r="G693" s="21"/>
      <c r="H693" s="21"/>
      <c r="I693" s="15"/>
      <c r="J693" s="15"/>
      <c r="K693" s="22" t="str">
        <f aca="false">IF(COUNTA($A693:$J693)=0,"",IF($I693&lt;&gt;"",$I693,IFERROR(INDEX(Settings!$B$14:$B$28,MATCH($B693,Settings!$A$14:$A$28,0)),0)))</f>
        <v/>
      </c>
      <c r="L693" s="23" t="str">
        <f aca="false">IF(COUNTA($A693:$J693)=0,"",$G693*($K693+IFERROR(INDEX(Settings!$C$14:$C$28,MATCH($B693,Settings!$A$14:$A$28,0)),0)))</f>
        <v/>
      </c>
      <c r="M693" s="23" t="str">
        <f aca="false">IF(COUNTA($A693:$J693)=0,"",($G693+$H693*Settings!$B$10)*IFERROR(INDEX(Settings!$D$14:$D$28,MATCH($B693,Settings!$A$14:$A$28,0)),0))</f>
        <v/>
      </c>
      <c r="N693" s="23" t="str">
        <f aca="false">IF(COUNTA($A693:$J693)=0,"",$F693*IFERROR(INDEX(Settings!$E$14:$E$28,MATCH($B693,Settings!$A$14:$A$28,0)),0))</f>
        <v/>
      </c>
      <c r="O693" s="23" t="str">
        <f aca="false">IF(COUNTA($A693:$J693)=0,"",$D693*Settings!$B$5)</f>
        <v/>
      </c>
      <c r="P693" s="23" t="str">
        <f aca="false">IF(COUNTA($A693:$J693)=0,"",$G693*Settings!$B$6+$H693*Settings!$B$7)</f>
        <v/>
      </c>
      <c r="Q693" s="23" t="str">
        <f aca="false">IF(COUNTA($A693:$J693)=0,"",$L693*Settings!$B$8)</f>
        <v/>
      </c>
      <c r="R693" s="23" t="str">
        <f aca="false">IF(COUNTA($A693:$J693)=0,"",($P693+$Q693)*Settings!$B$9)</f>
        <v/>
      </c>
      <c r="S693" s="23" t="str">
        <f aca="false">IF(COUNTA($A693:$J693)=0,"",$C693+$J693+SUM($M693:$R693))</f>
        <v/>
      </c>
      <c r="T693" s="23" t="str">
        <f aca="false">IF(COUNTA($A693:$J693)=0,"",$L693-$S693)</f>
        <v/>
      </c>
      <c r="U693" s="24" t="str">
        <f aca="false">IF(COUNTA($A693:$J693)=0,"",IF($L693=0,0,$T693/$L693))</f>
        <v/>
      </c>
      <c r="V693" s="24" t="str">
        <f aca="false">IF(COUNTA($A693:$J693)=0,"",IF($D693=0,0,$E693/$D693))</f>
        <v/>
      </c>
      <c r="W693" s="24" t="str">
        <f aca="false">IF(COUNTA($A693:$J693)=0,"",IF($F693=0,0,$G693/$F693))</f>
        <v/>
      </c>
      <c r="X693" s="24" t="str">
        <f aca="false">IF(COUNTA($A693:$J693)=0,"",IF($F693=0,0,$H693/$F693))</f>
        <v/>
      </c>
      <c r="Y693" s="25" t="str">
        <f aca="false">IF(COUNTA($A693:$J693)=0,"",IF($C693=0,0,$L693/$C693))</f>
        <v/>
      </c>
      <c r="Z693" s="23" t="str">
        <f aca="false">IF(COUNTA($A693:$J693)=0,"",IF($G693=0,0,$C693/$G693))</f>
        <v/>
      </c>
      <c r="AA693" s="23" t="str">
        <f aca="false">IF(COUNTA($A693:$J693)=0,"",IF($G693=0,0,$T693/$G693))</f>
        <v/>
      </c>
      <c r="AB693" s="9" t="str">
        <f aca="false">IF(COUNTA($A693:$J693)=0,"",IF($B693="","Pick a product",IF($E693&gt;$D693,"Confirmed &gt; received",IF($F693&gt;$E693,"Dispatched &gt; confirmed",IF($G693+$H693&gt;$F693,"Delivered + returned &gt; dispatched","OK")))))</f>
        <v/>
      </c>
    </row>
    <row r="694" customFormat="false" ht="15" hidden="false" customHeight="false" outlineLevel="0" collapsed="false">
      <c r="A694" s="20"/>
      <c r="B694" s="14"/>
      <c r="C694" s="15"/>
      <c r="D694" s="21"/>
      <c r="E694" s="21"/>
      <c r="F694" s="21"/>
      <c r="G694" s="21"/>
      <c r="H694" s="21"/>
      <c r="I694" s="15"/>
      <c r="J694" s="15"/>
      <c r="K694" s="22" t="str">
        <f aca="false">IF(COUNTA($A694:$J694)=0,"",IF($I694&lt;&gt;"",$I694,IFERROR(INDEX(Settings!$B$14:$B$28,MATCH($B694,Settings!$A$14:$A$28,0)),0)))</f>
        <v/>
      </c>
      <c r="L694" s="23" t="str">
        <f aca="false">IF(COUNTA($A694:$J694)=0,"",$G694*($K694+IFERROR(INDEX(Settings!$C$14:$C$28,MATCH($B694,Settings!$A$14:$A$28,0)),0)))</f>
        <v/>
      </c>
      <c r="M694" s="23" t="str">
        <f aca="false">IF(COUNTA($A694:$J694)=0,"",($G694+$H694*Settings!$B$10)*IFERROR(INDEX(Settings!$D$14:$D$28,MATCH($B694,Settings!$A$14:$A$28,0)),0))</f>
        <v/>
      </c>
      <c r="N694" s="23" t="str">
        <f aca="false">IF(COUNTA($A694:$J694)=0,"",$F694*IFERROR(INDEX(Settings!$E$14:$E$28,MATCH($B694,Settings!$A$14:$A$28,0)),0))</f>
        <v/>
      </c>
      <c r="O694" s="23" t="str">
        <f aca="false">IF(COUNTA($A694:$J694)=0,"",$D694*Settings!$B$5)</f>
        <v/>
      </c>
      <c r="P694" s="23" t="str">
        <f aca="false">IF(COUNTA($A694:$J694)=0,"",$G694*Settings!$B$6+$H694*Settings!$B$7)</f>
        <v/>
      </c>
      <c r="Q694" s="23" t="str">
        <f aca="false">IF(COUNTA($A694:$J694)=0,"",$L694*Settings!$B$8)</f>
        <v/>
      </c>
      <c r="R694" s="23" t="str">
        <f aca="false">IF(COUNTA($A694:$J694)=0,"",($P694+$Q694)*Settings!$B$9)</f>
        <v/>
      </c>
      <c r="S694" s="23" t="str">
        <f aca="false">IF(COUNTA($A694:$J694)=0,"",$C694+$J694+SUM($M694:$R694))</f>
        <v/>
      </c>
      <c r="T694" s="23" t="str">
        <f aca="false">IF(COUNTA($A694:$J694)=0,"",$L694-$S694)</f>
        <v/>
      </c>
      <c r="U694" s="24" t="str">
        <f aca="false">IF(COUNTA($A694:$J694)=0,"",IF($L694=0,0,$T694/$L694))</f>
        <v/>
      </c>
      <c r="V694" s="24" t="str">
        <f aca="false">IF(COUNTA($A694:$J694)=0,"",IF($D694=0,0,$E694/$D694))</f>
        <v/>
      </c>
      <c r="W694" s="24" t="str">
        <f aca="false">IF(COUNTA($A694:$J694)=0,"",IF($F694=0,0,$G694/$F694))</f>
        <v/>
      </c>
      <c r="X694" s="24" t="str">
        <f aca="false">IF(COUNTA($A694:$J694)=0,"",IF($F694=0,0,$H694/$F694))</f>
        <v/>
      </c>
      <c r="Y694" s="25" t="str">
        <f aca="false">IF(COUNTA($A694:$J694)=0,"",IF($C694=0,0,$L694/$C694))</f>
        <v/>
      </c>
      <c r="Z694" s="23" t="str">
        <f aca="false">IF(COUNTA($A694:$J694)=0,"",IF($G694=0,0,$C694/$G694))</f>
        <v/>
      </c>
      <c r="AA694" s="23" t="str">
        <f aca="false">IF(COUNTA($A694:$J694)=0,"",IF($G694=0,0,$T694/$G694))</f>
        <v/>
      </c>
      <c r="AB694" s="9" t="str">
        <f aca="false">IF(COUNTA($A694:$J694)=0,"",IF($B694="","Pick a product",IF($E694&gt;$D694,"Confirmed &gt; received",IF($F694&gt;$E694,"Dispatched &gt; confirmed",IF($G694+$H694&gt;$F694,"Delivered + returned &gt; dispatched","OK")))))</f>
        <v/>
      </c>
    </row>
    <row r="695" customFormat="false" ht="15" hidden="false" customHeight="false" outlineLevel="0" collapsed="false">
      <c r="A695" s="20"/>
      <c r="B695" s="14"/>
      <c r="C695" s="15"/>
      <c r="D695" s="21"/>
      <c r="E695" s="21"/>
      <c r="F695" s="21"/>
      <c r="G695" s="21"/>
      <c r="H695" s="21"/>
      <c r="I695" s="15"/>
      <c r="J695" s="15"/>
      <c r="K695" s="22" t="str">
        <f aca="false">IF(COUNTA($A695:$J695)=0,"",IF($I695&lt;&gt;"",$I695,IFERROR(INDEX(Settings!$B$14:$B$28,MATCH($B695,Settings!$A$14:$A$28,0)),0)))</f>
        <v/>
      </c>
      <c r="L695" s="23" t="str">
        <f aca="false">IF(COUNTA($A695:$J695)=0,"",$G695*($K695+IFERROR(INDEX(Settings!$C$14:$C$28,MATCH($B695,Settings!$A$14:$A$28,0)),0)))</f>
        <v/>
      </c>
      <c r="M695" s="23" t="str">
        <f aca="false">IF(COUNTA($A695:$J695)=0,"",($G695+$H695*Settings!$B$10)*IFERROR(INDEX(Settings!$D$14:$D$28,MATCH($B695,Settings!$A$14:$A$28,0)),0))</f>
        <v/>
      </c>
      <c r="N695" s="23" t="str">
        <f aca="false">IF(COUNTA($A695:$J695)=0,"",$F695*IFERROR(INDEX(Settings!$E$14:$E$28,MATCH($B695,Settings!$A$14:$A$28,0)),0))</f>
        <v/>
      </c>
      <c r="O695" s="23" t="str">
        <f aca="false">IF(COUNTA($A695:$J695)=0,"",$D695*Settings!$B$5)</f>
        <v/>
      </c>
      <c r="P695" s="23" t="str">
        <f aca="false">IF(COUNTA($A695:$J695)=0,"",$G695*Settings!$B$6+$H695*Settings!$B$7)</f>
        <v/>
      </c>
      <c r="Q695" s="23" t="str">
        <f aca="false">IF(COUNTA($A695:$J695)=0,"",$L695*Settings!$B$8)</f>
        <v/>
      </c>
      <c r="R695" s="23" t="str">
        <f aca="false">IF(COUNTA($A695:$J695)=0,"",($P695+$Q695)*Settings!$B$9)</f>
        <v/>
      </c>
      <c r="S695" s="23" t="str">
        <f aca="false">IF(COUNTA($A695:$J695)=0,"",$C695+$J695+SUM($M695:$R695))</f>
        <v/>
      </c>
      <c r="T695" s="23" t="str">
        <f aca="false">IF(COUNTA($A695:$J695)=0,"",$L695-$S695)</f>
        <v/>
      </c>
      <c r="U695" s="24" t="str">
        <f aca="false">IF(COUNTA($A695:$J695)=0,"",IF($L695=0,0,$T695/$L695))</f>
        <v/>
      </c>
      <c r="V695" s="24" t="str">
        <f aca="false">IF(COUNTA($A695:$J695)=0,"",IF($D695=0,0,$E695/$D695))</f>
        <v/>
      </c>
      <c r="W695" s="24" t="str">
        <f aca="false">IF(COUNTA($A695:$J695)=0,"",IF($F695=0,0,$G695/$F695))</f>
        <v/>
      </c>
      <c r="X695" s="24" t="str">
        <f aca="false">IF(COUNTA($A695:$J695)=0,"",IF($F695=0,0,$H695/$F695))</f>
        <v/>
      </c>
      <c r="Y695" s="25" t="str">
        <f aca="false">IF(COUNTA($A695:$J695)=0,"",IF($C695=0,0,$L695/$C695))</f>
        <v/>
      </c>
      <c r="Z695" s="23" t="str">
        <f aca="false">IF(COUNTA($A695:$J695)=0,"",IF($G695=0,0,$C695/$G695))</f>
        <v/>
      </c>
      <c r="AA695" s="23" t="str">
        <f aca="false">IF(COUNTA($A695:$J695)=0,"",IF($G695=0,0,$T695/$G695))</f>
        <v/>
      </c>
      <c r="AB695" s="9" t="str">
        <f aca="false">IF(COUNTA($A695:$J695)=0,"",IF($B695="","Pick a product",IF($E695&gt;$D695,"Confirmed &gt; received",IF($F695&gt;$E695,"Dispatched &gt; confirmed",IF($G695+$H695&gt;$F695,"Delivered + returned &gt; dispatched","OK")))))</f>
        <v/>
      </c>
    </row>
    <row r="696" customFormat="false" ht="15" hidden="false" customHeight="false" outlineLevel="0" collapsed="false">
      <c r="A696" s="20"/>
      <c r="B696" s="14"/>
      <c r="C696" s="15"/>
      <c r="D696" s="21"/>
      <c r="E696" s="21"/>
      <c r="F696" s="21"/>
      <c r="G696" s="21"/>
      <c r="H696" s="21"/>
      <c r="I696" s="15"/>
      <c r="J696" s="15"/>
      <c r="K696" s="22" t="str">
        <f aca="false">IF(COUNTA($A696:$J696)=0,"",IF($I696&lt;&gt;"",$I696,IFERROR(INDEX(Settings!$B$14:$B$28,MATCH($B696,Settings!$A$14:$A$28,0)),0)))</f>
        <v/>
      </c>
      <c r="L696" s="23" t="str">
        <f aca="false">IF(COUNTA($A696:$J696)=0,"",$G696*($K696+IFERROR(INDEX(Settings!$C$14:$C$28,MATCH($B696,Settings!$A$14:$A$28,0)),0)))</f>
        <v/>
      </c>
      <c r="M696" s="23" t="str">
        <f aca="false">IF(COUNTA($A696:$J696)=0,"",($G696+$H696*Settings!$B$10)*IFERROR(INDEX(Settings!$D$14:$D$28,MATCH($B696,Settings!$A$14:$A$28,0)),0))</f>
        <v/>
      </c>
      <c r="N696" s="23" t="str">
        <f aca="false">IF(COUNTA($A696:$J696)=0,"",$F696*IFERROR(INDEX(Settings!$E$14:$E$28,MATCH($B696,Settings!$A$14:$A$28,0)),0))</f>
        <v/>
      </c>
      <c r="O696" s="23" t="str">
        <f aca="false">IF(COUNTA($A696:$J696)=0,"",$D696*Settings!$B$5)</f>
        <v/>
      </c>
      <c r="P696" s="23" t="str">
        <f aca="false">IF(COUNTA($A696:$J696)=0,"",$G696*Settings!$B$6+$H696*Settings!$B$7)</f>
        <v/>
      </c>
      <c r="Q696" s="23" t="str">
        <f aca="false">IF(COUNTA($A696:$J696)=0,"",$L696*Settings!$B$8)</f>
        <v/>
      </c>
      <c r="R696" s="23" t="str">
        <f aca="false">IF(COUNTA($A696:$J696)=0,"",($P696+$Q696)*Settings!$B$9)</f>
        <v/>
      </c>
      <c r="S696" s="23" t="str">
        <f aca="false">IF(COUNTA($A696:$J696)=0,"",$C696+$J696+SUM($M696:$R696))</f>
        <v/>
      </c>
      <c r="T696" s="23" t="str">
        <f aca="false">IF(COUNTA($A696:$J696)=0,"",$L696-$S696)</f>
        <v/>
      </c>
      <c r="U696" s="24" t="str">
        <f aca="false">IF(COUNTA($A696:$J696)=0,"",IF($L696=0,0,$T696/$L696))</f>
        <v/>
      </c>
      <c r="V696" s="24" t="str">
        <f aca="false">IF(COUNTA($A696:$J696)=0,"",IF($D696=0,0,$E696/$D696))</f>
        <v/>
      </c>
      <c r="W696" s="24" t="str">
        <f aca="false">IF(COUNTA($A696:$J696)=0,"",IF($F696=0,0,$G696/$F696))</f>
        <v/>
      </c>
      <c r="X696" s="24" t="str">
        <f aca="false">IF(COUNTA($A696:$J696)=0,"",IF($F696=0,0,$H696/$F696))</f>
        <v/>
      </c>
      <c r="Y696" s="25" t="str">
        <f aca="false">IF(COUNTA($A696:$J696)=0,"",IF($C696=0,0,$L696/$C696))</f>
        <v/>
      </c>
      <c r="Z696" s="23" t="str">
        <f aca="false">IF(COUNTA($A696:$J696)=0,"",IF($G696=0,0,$C696/$G696))</f>
        <v/>
      </c>
      <c r="AA696" s="23" t="str">
        <f aca="false">IF(COUNTA($A696:$J696)=0,"",IF($G696=0,0,$T696/$G696))</f>
        <v/>
      </c>
      <c r="AB696" s="9" t="str">
        <f aca="false">IF(COUNTA($A696:$J696)=0,"",IF($B696="","Pick a product",IF($E696&gt;$D696,"Confirmed &gt; received",IF($F696&gt;$E696,"Dispatched &gt; confirmed",IF($G696+$H696&gt;$F696,"Delivered + returned &gt; dispatched","OK")))))</f>
        <v/>
      </c>
    </row>
    <row r="697" customFormat="false" ht="15" hidden="false" customHeight="false" outlineLevel="0" collapsed="false">
      <c r="A697" s="20"/>
      <c r="B697" s="14"/>
      <c r="C697" s="15"/>
      <c r="D697" s="21"/>
      <c r="E697" s="21"/>
      <c r="F697" s="21"/>
      <c r="G697" s="21"/>
      <c r="H697" s="21"/>
      <c r="I697" s="15"/>
      <c r="J697" s="15"/>
      <c r="K697" s="22" t="str">
        <f aca="false">IF(COUNTA($A697:$J697)=0,"",IF($I697&lt;&gt;"",$I697,IFERROR(INDEX(Settings!$B$14:$B$28,MATCH($B697,Settings!$A$14:$A$28,0)),0)))</f>
        <v/>
      </c>
      <c r="L697" s="23" t="str">
        <f aca="false">IF(COUNTA($A697:$J697)=0,"",$G697*($K697+IFERROR(INDEX(Settings!$C$14:$C$28,MATCH($B697,Settings!$A$14:$A$28,0)),0)))</f>
        <v/>
      </c>
      <c r="M697" s="23" t="str">
        <f aca="false">IF(COUNTA($A697:$J697)=0,"",($G697+$H697*Settings!$B$10)*IFERROR(INDEX(Settings!$D$14:$D$28,MATCH($B697,Settings!$A$14:$A$28,0)),0))</f>
        <v/>
      </c>
      <c r="N697" s="23" t="str">
        <f aca="false">IF(COUNTA($A697:$J697)=0,"",$F697*IFERROR(INDEX(Settings!$E$14:$E$28,MATCH($B697,Settings!$A$14:$A$28,0)),0))</f>
        <v/>
      </c>
      <c r="O697" s="23" t="str">
        <f aca="false">IF(COUNTA($A697:$J697)=0,"",$D697*Settings!$B$5)</f>
        <v/>
      </c>
      <c r="P697" s="23" t="str">
        <f aca="false">IF(COUNTA($A697:$J697)=0,"",$G697*Settings!$B$6+$H697*Settings!$B$7)</f>
        <v/>
      </c>
      <c r="Q697" s="23" t="str">
        <f aca="false">IF(COUNTA($A697:$J697)=0,"",$L697*Settings!$B$8)</f>
        <v/>
      </c>
      <c r="R697" s="23" t="str">
        <f aca="false">IF(COUNTA($A697:$J697)=0,"",($P697+$Q697)*Settings!$B$9)</f>
        <v/>
      </c>
      <c r="S697" s="23" t="str">
        <f aca="false">IF(COUNTA($A697:$J697)=0,"",$C697+$J697+SUM($M697:$R697))</f>
        <v/>
      </c>
      <c r="T697" s="23" t="str">
        <f aca="false">IF(COUNTA($A697:$J697)=0,"",$L697-$S697)</f>
        <v/>
      </c>
      <c r="U697" s="24" t="str">
        <f aca="false">IF(COUNTA($A697:$J697)=0,"",IF($L697=0,0,$T697/$L697))</f>
        <v/>
      </c>
      <c r="V697" s="24" t="str">
        <f aca="false">IF(COUNTA($A697:$J697)=0,"",IF($D697=0,0,$E697/$D697))</f>
        <v/>
      </c>
      <c r="W697" s="24" t="str">
        <f aca="false">IF(COUNTA($A697:$J697)=0,"",IF($F697=0,0,$G697/$F697))</f>
        <v/>
      </c>
      <c r="X697" s="24" t="str">
        <f aca="false">IF(COUNTA($A697:$J697)=0,"",IF($F697=0,0,$H697/$F697))</f>
        <v/>
      </c>
      <c r="Y697" s="25" t="str">
        <f aca="false">IF(COUNTA($A697:$J697)=0,"",IF($C697=0,0,$L697/$C697))</f>
        <v/>
      </c>
      <c r="Z697" s="23" t="str">
        <f aca="false">IF(COUNTA($A697:$J697)=0,"",IF($G697=0,0,$C697/$G697))</f>
        <v/>
      </c>
      <c r="AA697" s="23" t="str">
        <f aca="false">IF(COUNTA($A697:$J697)=0,"",IF($G697=0,0,$T697/$G697))</f>
        <v/>
      </c>
      <c r="AB697" s="9" t="str">
        <f aca="false">IF(COUNTA($A697:$J697)=0,"",IF($B697="","Pick a product",IF($E697&gt;$D697,"Confirmed &gt; received",IF($F697&gt;$E697,"Dispatched &gt; confirmed",IF($G697+$H697&gt;$F697,"Delivered + returned &gt; dispatched","OK")))))</f>
        <v/>
      </c>
    </row>
    <row r="698" customFormat="false" ht="15" hidden="false" customHeight="false" outlineLevel="0" collapsed="false">
      <c r="A698" s="20"/>
      <c r="B698" s="14"/>
      <c r="C698" s="15"/>
      <c r="D698" s="21"/>
      <c r="E698" s="21"/>
      <c r="F698" s="21"/>
      <c r="G698" s="21"/>
      <c r="H698" s="21"/>
      <c r="I698" s="15"/>
      <c r="J698" s="15"/>
      <c r="K698" s="22" t="str">
        <f aca="false">IF(COUNTA($A698:$J698)=0,"",IF($I698&lt;&gt;"",$I698,IFERROR(INDEX(Settings!$B$14:$B$28,MATCH($B698,Settings!$A$14:$A$28,0)),0)))</f>
        <v/>
      </c>
      <c r="L698" s="23" t="str">
        <f aca="false">IF(COUNTA($A698:$J698)=0,"",$G698*($K698+IFERROR(INDEX(Settings!$C$14:$C$28,MATCH($B698,Settings!$A$14:$A$28,0)),0)))</f>
        <v/>
      </c>
      <c r="M698" s="23" t="str">
        <f aca="false">IF(COUNTA($A698:$J698)=0,"",($G698+$H698*Settings!$B$10)*IFERROR(INDEX(Settings!$D$14:$D$28,MATCH($B698,Settings!$A$14:$A$28,0)),0))</f>
        <v/>
      </c>
      <c r="N698" s="23" t="str">
        <f aca="false">IF(COUNTA($A698:$J698)=0,"",$F698*IFERROR(INDEX(Settings!$E$14:$E$28,MATCH($B698,Settings!$A$14:$A$28,0)),0))</f>
        <v/>
      </c>
      <c r="O698" s="23" t="str">
        <f aca="false">IF(COUNTA($A698:$J698)=0,"",$D698*Settings!$B$5)</f>
        <v/>
      </c>
      <c r="P698" s="23" t="str">
        <f aca="false">IF(COUNTA($A698:$J698)=0,"",$G698*Settings!$B$6+$H698*Settings!$B$7)</f>
        <v/>
      </c>
      <c r="Q698" s="23" t="str">
        <f aca="false">IF(COUNTA($A698:$J698)=0,"",$L698*Settings!$B$8)</f>
        <v/>
      </c>
      <c r="R698" s="23" t="str">
        <f aca="false">IF(COUNTA($A698:$J698)=0,"",($P698+$Q698)*Settings!$B$9)</f>
        <v/>
      </c>
      <c r="S698" s="23" t="str">
        <f aca="false">IF(COUNTA($A698:$J698)=0,"",$C698+$J698+SUM($M698:$R698))</f>
        <v/>
      </c>
      <c r="T698" s="23" t="str">
        <f aca="false">IF(COUNTA($A698:$J698)=0,"",$L698-$S698)</f>
        <v/>
      </c>
      <c r="U698" s="24" t="str">
        <f aca="false">IF(COUNTA($A698:$J698)=0,"",IF($L698=0,0,$T698/$L698))</f>
        <v/>
      </c>
      <c r="V698" s="24" t="str">
        <f aca="false">IF(COUNTA($A698:$J698)=0,"",IF($D698=0,0,$E698/$D698))</f>
        <v/>
      </c>
      <c r="W698" s="24" t="str">
        <f aca="false">IF(COUNTA($A698:$J698)=0,"",IF($F698=0,0,$G698/$F698))</f>
        <v/>
      </c>
      <c r="X698" s="24" t="str">
        <f aca="false">IF(COUNTA($A698:$J698)=0,"",IF($F698=0,0,$H698/$F698))</f>
        <v/>
      </c>
      <c r="Y698" s="25" t="str">
        <f aca="false">IF(COUNTA($A698:$J698)=0,"",IF($C698=0,0,$L698/$C698))</f>
        <v/>
      </c>
      <c r="Z698" s="23" t="str">
        <f aca="false">IF(COUNTA($A698:$J698)=0,"",IF($G698=0,0,$C698/$G698))</f>
        <v/>
      </c>
      <c r="AA698" s="23" t="str">
        <f aca="false">IF(COUNTA($A698:$J698)=0,"",IF($G698=0,0,$T698/$G698))</f>
        <v/>
      </c>
      <c r="AB698" s="9" t="str">
        <f aca="false">IF(COUNTA($A698:$J698)=0,"",IF($B698="","Pick a product",IF($E698&gt;$D698,"Confirmed &gt; received",IF($F698&gt;$E698,"Dispatched &gt; confirmed",IF($G698+$H698&gt;$F698,"Delivered + returned &gt; dispatched","OK")))))</f>
        <v/>
      </c>
    </row>
    <row r="699" customFormat="false" ht="15" hidden="false" customHeight="false" outlineLevel="0" collapsed="false">
      <c r="A699" s="20"/>
      <c r="B699" s="14"/>
      <c r="C699" s="15"/>
      <c r="D699" s="21"/>
      <c r="E699" s="21"/>
      <c r="F699" s="21"/>
      <c r="G699" s="21"/>
      <c r="H699" s="21"/>
      <c r="I699" s="15"/>
      <c r="J699" s="15"/>
      <c r="K699" s="22" t="str">
        <f aca="false">IF(COUNTA($A699:$J699)=0,"",IF($I699&lt;&gt;"",$I699,IFERROR(INDEX(Settings!$B$14:$B$28,MATCH($B699,Settings!$A$14:$A$28,0)),0)))</f>
        <v/>
      </c>
      <c r="L699" s="23" t="str">
        <f aca="false">IF(COUNTA($A699:$J699)=0,"",$G699*($K699+IFERROR(INDEX(Settings!$C$14:$C$28,MATCH($B699,Settings!$A$14:$A$28,0)),0)))</f>
        <v/>
      </c>
      <c r="M699" s="23" t="str">
        <f aca="false">IF(COUNTA($A699:$J699)=0,"",($G699+$H699*Settings!$B$10)*IFERROR(INDEX(Settings!$D$14:$D$28,MATCH($B699,Settings!$A$14:$A$28,0)),0))</f>
        <v/>
      </c>
      <c r="N699" s="23" t="str">
        <f aca="false">IF(COUNTA($A699:$J699)=0,"",$F699*IFERROR(INDEX(Settings!$E$14:$E$28,MATCH($B699,Settings!$A$14:$A$28,0)),0))</f>
        <v/>
      </c>
      <c r="O699" s="23" t="str">
        <f aca="false">IF(COUNTA($A699:$J699)=0,"",$D699*Settings!$B$5)</f>
        <v/>
      </c>
      <c r="P699" s="23" t="str">
        <f aca="false">IF(COUNTA($A699:$J699)=0,"",$G699*Settings!$B$6+$H699*Settings!$B$7)</f>
        <v/>
      </c>
      <c r="Q699" s="23" t="str">
        <f aca="false">IF(COUNTA($A699:$J699)=0,"",$L699*Settings!$B$8)</f>
        <v/>
      </c>
      <c r="R699" s="23" t="str">
        <f aca="false">IF(COUNTA($A699:$J699)=0,"",($P699+$Q699)*Settings!$B$9)</f>
        <v/>
      </c>
      <c r="S699" s="23" t="str">
        <f aca="false">IF(COUNTA($A699:$J699)=0,"",$C699+$J699+SUM($M699:$R699))</f>
        <v/>
      </c>
      <c r="T699" s="23" t="str">
        <f aca="false">IF(COUNTA($A699:$J699)=0,"",$L699-$S699)</f>
        <v/>
      </c>
      <c r="U699" s="24" t="str">
        <f aca="false">IF(COUNTA($A699:$J699)=0,"",IF($L699=0,0,$T699/$L699))</f>
        <v/>
      </c>
      <c r="V699" s="24" t="str">
        <f aca="false">IF(COUNTA($A699:$J699)=0,"",IF($D699=0,0,$E699/$D699))</f>
        <v/>
      </c>
      <c r="W699" s="24" t="str">
        <f aca="false">IF(COUNTA($A699:$J699)=0,"",IF($F699=0,0,$G699/$F699))</f>
        <v/>
      </c>
      <c r="X699" s="24" t="str">
        <f aca="false">IF(COUNTA($A699:$J699)=0,"",IF($F699=0,0,$H699/$F699))</f>
        <v/>
      </c>
      <c r="Y699" s="25" t="str">
        <f aca="false">IF(COUNTA($A699:$J699)=0,"",IF($C699=0,0,$L699/$C699))</f>
        <v/>
      </c>
      <c r="Z699" s="23" t="str">
        <f aca="false">IF(COUNTA($A699:$J699)=0,"",IF($G699=0,0,$C699/$G699))</f>
        <v/>
      </c>
      <c r="AA699" s="23" t="str">
        <f aca="false">IF(COUNTA($A699:$J699)=0,"",IF($G699=0,0,$T699/$G699))</f>
        <v/>
      </c>
      <c r="AB699" s="9" t="str">
        <f aca="false">IF(COUNTA($A699:$J699)=0,"",IF($B699="","Pick a product",IF($E699&gt;$D699,"Confirmed &gt; received",IF($F699&gt;$E699,"Dispatched &gt; confirmed",IF($G699+$H699&gt;$F699,"Delivered + returned &gt; dispatched","OK")))))</f>
        <v/>
      </c>
    </row>
    <row r="700" customFormat="false" ht="15" hidden="false" customHeight="false" outlineLevel="0" collapsed="false">
      <c r="A700" s="20"/>
      <c r="B700" s="14"/>
      <c r="C700" s="15"/>
      <c r="D700" s="21"/>
      <c r="E700" s="21"/>
      <c r="F700" s="21"/>
      <c r="G700" s="21"/>
      <c r="H700" s="21"/>
      <c r="I700" s="15"/>
      <c r="J700" s="15"/>
      <c r="K700" s="22" t="str">
        <f aca="false">IF(COUNTA($A700:$J700)=0,"",IF($I700&lt;&gt;"",$I700,IFERROR(INDEX(Settings!$B$14:$B$28,MATCH($B700,Settings!$A$14:$A$28,0)),0)))</f>
        <v/>
      </c>
      <c r="L700" s="23" t="str">
        <f aca="false">IF(COUNTA($A700:$J700)=0,"",$G700*($K700+IFERROR(INDEX(Settings!$C$14:$C$28,MATCH($B700,Settings!$A$14:$A$28,0)),0)))</f>
        <v/>
      </c>
      <c r="M700" s="23" t="str">
        <f aca="false">IF(COUNTA($A700:$J700)=0,"",($G700+$H700*Settings!$B$10)*IFERROR(INDEX(Settings!$D$14:$D$28,MATCH($B700,Settings!$A$14:$A$28,0)),0))</f>
        <v/>
      </c>
      <c r="N700" s="23" t="str">
        <f aca="false">IF(COUNTA($A700:$J700)=0,"",$F700*IFERROR(INDEX(Settings!$E$14:$E$28,MATCH($B700,Settings!$A$14:$A$28,0)),0))</f>
        <v/>
      </c>
      <c r="O700" s="23" t="str">
        <f aca="false">IF(COUNTA($A700:$J700)=0,"",$D700*Settings!$B$5)</f>
        <v/>
      </c>
      <c r="P700" s="23" t="str">
        <f aca="false">IF(COUNTA($A700:$J700)=0,"",$G700*Settings!$B$6+$H700*Settings!$B$7)</f>
        <v/>
      </c>
      <c r="Q700" s="23" t="str">
        <f aca="false">IF(COUNTA($A700:$J700)=0,"",$L700*Settings!$B$8)</f>
        <v/>
      </c>
      <c r="R700" s="23" t="str">
        <f aca="false">IF(COUNTA($A700:$J700)=0,"",($P700+$Q700)*Settings!$B$9)</f>
        <v/>
      </c>
      <c r="S700" s="23" t="str">
        <f aca="false">IF(COUNTA($A700:$J700)=0,"",$C700+$J700+SUM($M700:$R700))</f>
        <v/>
      </c>
      <c r="T700" s="23" t="str">
        <f aca="false">IF(COUNTA($A700:$J700)=0,"",$L700-$S700)</f>
        <v/>
      </c>
      <c r="U700" s="24" t="str">
        <f aca="false">IF(COUNTA($A700:$J700)=0,"",IF($L700=0,0,$T700/$L700))</f>
        <v/>
      </c>
      <c r="V700" s="24" t="str">
        <f aca="false">IF(COUNTA($A700:$J700)=0,"",IF($D700=0,0,$E700/$D700))</f>
        <v/>
      </c>
      <c r="W700" s="24" t="str">
        <f aca="false">IF(COUNTA($A700:$J700)=0,"",IF($F700=0,0,$G700/$F700))</f>
        <v/>
      </c>
      <c r="X700" s="24" t="str">
        <f aca="false">IF(COUNTA($A700:$J700)=0,"",IF($F700=0,0,$H700/$F700))</f>
        <v/>
      </c>
      <c r="Y700" s="25" t="str">
        <f aca="false">IF(COUNTA($A700:$J700)=0,"",IF($C700=0,0,$L700/$C700))</f>
        <v/>
      </c>
      <c r="Z700" s="23" t="str">
        <f aca="false">IF(COUNTA($A700:$J700)=0,"",IF($G700=0,0,$C700/$G700))</f>
        <v/>
      </c>
      <c r="AA700" s="23" t="str">
        <f aca="false">IF(COUNTA($A700:$J700)=0,"",IF($G700=0,0,$T700/$G700))</f>
        <v/>
      </c>
      <c r="AB700" s="9" t="str">
        <f aca="false">IF(COUNTA($A700:$J700)=0,"",IF($B700="","Pick a product",IF($E700&gt;$D700,"Confirmed &gt; received",IF($F700&gt;$E700,"Dispatched &gt; confirmed",IF($G700+$H700&gt;$F700,"Delivered + returned &gt; dispatched","OK")))))</f>
        <v/>
      </c>
    </row>
    <row r="701" customFormat="false" ht="15" hidden="false" customHeight="false" outlineLevel="0" collapsed="false">
      <c r="A701" s="20"/>
      <c r="B701" s="14"/>
      <c r="C701" s="15"/>
      <c r="D701" s="21"/>
      <c r="E701" s="21"/>
      <c r="F701" s="21"/>
      <c r="G701" s="21"/>
      <c r="H701" s="21"/>
      <c r="I701" s="15"/>
      <c r="J701" s="15"/>
      <c r="K701" s="22" t="str">
        <f aca="false">IF(COUNTA($A701:$J701)=0,"",IF($I701&lt;&gt;"",$I701,IFERROR(INDEX(Settings!$B$14:$B$28,MATCH($B701,Settings!$A$14:$A$28,0)),0)))</f>
        <v/>
      </c>
      <c r="L701" s="23" t="str">
        <f aca="false">IF(COUNTA($A701:$J701)=0,"",$G701*($K701+IFERROR(INDEX(Settings!$C$14:$C$28,MATCH($B701,Settings!$A$14:$A$28,0)),0)))</f>
        <v/>
      </c>
      <c r="M701" s="23" t="str">
        <f aca="false">IF(COUNTA($A701:$J701)=0,"",($G701+$H701*Settings!$B$10)*IFERROR(INDEX(Settings!$D$14:$D$28,MATCH($B701,Settings!$A$14:$A$28,0)),0))</f>
        <v/>
      </c>
      <c r="N701" s="23" t="str">
        <f aca="false">IF(COUNTA($A701:$J701)=0,"",$F701*IFERROR(INDEX(Settings!$E$14:$E$28,MATCH($B701,Settings!$A$14:$A$28,0)),0))</f>
        <v/>
      </c>
      <c r="O701" s="23" t="str">
        <f aca="false">IF(COUNTA($A701:$J701)=0,"",$D701*Settings!$B$5)</f>
        <v/>
      </c>
      <c r="P701" s="23" t="str">
        <f aca="false">IF(COUNTA($A701:$J701)=0,"",$G701*Settings!$B$6+$H701*Settings!$B$7)</f>
        <v/>
      </c>
      <c r="Q701" s="23" t="str">
        <f aca="false">IF(COUNTA($A701:$J701)=0,"",$L701*Settings!$B$8)</f>
        <v/>
      </c>
      <c r="R701" s="23" t="str">
        <f aca="false">IF(COUNTA($A701:$J701)=0,"",($P701+$Q701)*Settings!$B$9)</f>
        <v/>
      </c>
      <c r="S701" s="23" t="str">
        <f aca="false">IF(COUNTA($A701:$J701)=0,"",$C701+$J701+SUM($M701:$R701))</f>
        <v/>
      </c>
      <c r="T701" s="23" t="str">
        <f aca="false">IF(COUNTA($A701:$J701)=0,"",$L701-$S701)</f>
        <v/>
      </c>
      <c r="U701" s="24" t="str">
        <f aca="false">IF(COUNTA($A701:$J701)=0,"",IF($L701=0,0,$T701/$L701))</f>
        <v/>
      </c>
      <c r="V701" s="24" t="str">
        <f aca="false">IF(COUNTA($A701:$J701)=0,"",IF($D701=0,0,$E701/$D701))</f>
        <v/>
      </c>
      <c r="W701" s="24" t="str">
        <f aca="false">IF(COUNTA($A701:$J701)=0,"",IF($F701=0,0,$G701/$F701))</f>
        <v/>
      </c>
      <c r="X701" s="24" t="str">
        <f aca="false">IF(COUNTA($A701:$J701)=0,"",IF($F701=0,0,$H701/$F701))</f>
        <v/>
      </c>
      <c r="Y701" s="25" t="str">
        <f aca="false">IF(COUNTA($A701:$J701)=0,"",IF($C701=0,0,$L701/$C701))</f>
        <v/>
      </c>
      <c r="Z701" s="23" t="str">
        <f aca="false">IF(COUNTA($A701:$J701)=0,"",IF($G701=0,0,$C701/$G701))</f>
        <v/>
      </c>
      <c r="AA701" s="23" t="str">
        <f aca="false">IF(COUNTA($A701:$J701)=0,"",IF($G701=0,0,$T701/$G701))</f>
        <v/>
      </c>
      <c r="AB701" s="9" t="str">
        <f aca="false">IF(COUNTA($A701:$J701)=0,"",IF($B701="","Pick a product",IF($E701&gt;$D701,"Confirmed &gt; received",IF($F701&gt;$E701,"Dispatched &gt; confirmed",IF($G701+$H701&gt;$F701,"Delivered + returned &gt; dispatched","OK")))))</f>
        <v/>
      </c>
    </row>
    <row r="702" customFormat="false" ht="15" hidden="false" customHeight="false" outlineLevel="0" collapsed="false">
      <c r="A702" s="20"/>
      <c r="B702" s="14"/>
      <c r="C702" s="15"/>
      <c r="D702" s="21"/>
      <c r="E702" s="21"/>
      <c r="F702" s="21"/>
      <c r="G702" s="21"/>
      <c r="H702" s="21"/>
      <c r="I702" s="15"/>
      <c r="J702" s="15"/>
      <c r="K702" s="22" t="str">
        <f aca="false">IF(COUNTA($A702:$J702)=0,"",IF($I702&lt;&gt;"",$I702,IFERROR(INDEX(Settings!$B$14:$B$28,MATCH($B702,Settings!$A$14:$A$28,0)),0)))</f>
        <v/>
      </c>
      <c r="L702" s="23" t="str">
        <f aca="false">IF(COUNTA($A702:$J702)=0,"",$G702*($K702+IFERROR(INDEX(Settings!$C$14:$C$28,MATCH($B702,Settings!$A$14:$A$28,0)),0)))</f>
        <v/>
      </c>
      <c r="M702" s="23" t="str">
        <f aca="false">IF(COUNTA($A702:$J702)=0,"",($G702+$H702*Settings!$B$10)*IFERROR(INDEX(Settings!$D$14:$D$28,MATCH($B702,Settings!$A$14:$A$28,0)),0))</f>
        <v/>
      </c>
      <c r="N702" s="23" t="str">
        <f aca="false">IF(COUNTA($A702:$J702)=0,"",$F702*IFERROR(INDEX(Settings!$E$14:$E$28,MATCH($B702,Settings!$A$14:$A$28,0)),0))</f>
        <v/>
      </c>
      <c r="O702" s="23" t="str">
        <f aca="false">IF(COUNTA($A702:$J702)=0,"",$D702*Settings!$B$5)</f>
        <v/>
      </c>
      <c r="P702" s="23" t="str">
        <f aca="false">IF(COUNTA($A702:$J702)=0,"",$G702*Settings!$B$6+$H702*Settings!$B$7)</f>
        <v/>
      </c>
      <c r="Q702" s="23" t="str">
        <f aca="false">IF(COUNTA($A702:$J702)=0,"",$L702*Settings!$B$8)</f>
        <v/>
      </c>
      <c r="R702" s="23" t="str">
        <f aca="false">IF(COUNTA($A702:$J702)=0,"",($P702+$Q702)*Settings!$B$9)</f>
        <v/>
      </c>
      <c r="S702" s="23" t="str">
        <f aca="false">IF(COUNTA($A702:$J702)=0,"",$C702+$J702+SUM($M702:$R702))</f>
        <v/>
      </c>
      <c r="T702" s="23" t="str">
        <f aca="false">IF(COUNTA($A702:$J702)=0,"",$L702-$S702)</f>
        <v/>
      </c>
      <c r="U702" s="24" t="str">
        <f aca="false">IF(COUNTA($A702:$J702)=0,"",IF($L702=0,0,$T702/$L702))</f>
        <v/>
      </c>
      <c r="V702" s="24" t="str">
        <f aca="false">IF(COUNTA($A702:$J702)=0,"",IF($D702=0,0,$E702/$D702))</f>
        <v/>
      </c>
      <c r="W702" s="24" t="str">
        <f aca="false">IF(COUNTA($A702:$J702)=0,"",IF($F702=0,0,$G702/$F702))</f>
        <v/>
      </c>
      <c r="X702" s="24" t="str">
        <f aca="false">IF(COUNTA($A702:$J702)=0,"",IF($F702=0,0,$H702/$F702))</f>
        <v/>
      </c>
      <c r="Y702" s="25" t="str">
        <f aca="false">IF(COUNTA($A702:$J702)=0,"",IF($C702=0,0,$L702/$C702))</f>
        <v/>
      </c>
      <c r="Z702" s="23" t="str">
        <f aca="false">IF(COUNTA($A702:$J702)=0,"",IF($G702=0,0,$C702/$G702))</f>
        <v/>
      </c>
      <c r="AA702" s="23" t="str">
        <f aca="false">IF(COUNTA($A702:$J702)=0,"",IF($G702=0,0,$T702/$G702))</f>
        <v/>
      </c>
      <c r="AB702" s="9" t="str">
        <f aca="false">IF(COUNTA($A702:$J702)=0,"",IF($B702="","Pick a product",IF($E702&gt;$D702,"Confirmed &gt; received",IF($F702&gt;$E702,"Dispatched &gt; confirmed",IF($G702+$H702&gt;$F702,"Delivered + returned &gt; dispatched","OK")))))</f>
        <v/>
      </c>
    </row>
    <row r="703" customFormat="false" ht="15" hidden="false" customHeight="false" outlineLevel="0" collapsed="false">
      <c r="A703" s="20"/>
      <c r="B703" s="14"/>
      <c r="C703" s="15"/>
      <c r="D703" s="21"/>
      <c r="E703" s="21"/>
      <c r="F703" s="21"/>
      <c r="G703" s="21"/>
      <c r="H703" s="21"/>
      <c r="I703" s="15"/>
      <c r="J703" s="15"/>
      <c r="K703" s="22" t="str">
        <f aca="false">IF(COUNTA($A703:$J703)=0,"",IF($I703&lt;&gt;"",$I703,IFERROR(INDEX(Settings!$B$14:$B$28,MATCH($B703,Settings!$A$14:$A$28,0)),0)))</f>
        <v/>
      </c>
      <c r="L703" s="23" t="str">
        <f aca="false">IF(COUNTA($A703:$J703)=0,"",$G703*($K703+IFERROR(INDEX(Settings!$C$14:$C$28,MATCH($B703,Settings!$A$14:$A$28,0)),0)))</f>
        <v/>
      </c>
      <c r="M703" s="23" t="str">
        <f aca="false">IF(COUNTA($A703:$J703)=0,"",($G703+$H703*Settings!$B$10)*IFERROR(INDEX(Settings!$D$14:$D$28,MATCH($B703,Settings!$A$14:$A$28,0)),0))</f>
        <v/>
      </c>
      <c r="N703" s="23" t="str">
        <f aca="false">IF(COUNTA($A703:$J703)=0,"",$F703*IFERROR(INDEX(Settings!$E$14:$E$28,MATCH($B703,Settings!$A$14:$A$28,0)),0))</f>
        <v/>
      </c>
      <c r="O703" s="23" t="str">
        <f aca="false">IF(COUNTA($A703:$J703)=0,"",$D703*Settings!$B$5)</f>
        <v/>
      </c>
      <c r="P703" s="23" t="str">
        <f aca="false">IF(COUNTA($A703:$J703)=0,"",$G703*Settings!$B$6+$H703*Settings!$B$7)</f>
        <v/>
      </c>
      <c r="Q703" s="23" t="str">
        <f aca="false">IF(COUNTA($A703:$J703)=0,"",$L703*Settings!$B$8)</f>
        <v/>
      </c>
      <c r="R703" s="23" t="str">
        <f aca="false">IF(COUNTA($A703:$J703)=0,"",($P703+$Q703)*Settings!$B$9)</f>
        <v/>
      </c>
      <c r="S703" s="23" t="str">
        <f aca="false">IF(COUNTA($A703:$J703)=0,"",$C703+$J703+SUM($M703:$R703))</f>
        <v/>
      </c>
      <c r="T703" s="23" t="str">
        <f aca="false">IF(COUNTA($A703:$J703)=0,"",$L703-$S703)</f>
        <v/>
      </c>
      <c r="U703" s="24" t="str">
        <f aca="false">IF(COUNTA($A703:$J703)=0,"",IF($L703=0,0,$T703/$L703))</f>
        <v/>
      </c>
      <c r="V703" s="24" t="str">
        <f aca="false">IF(COUNTA($A703:$J703)=0,"",IF($D703=0,0,$E703/$D703))</f>
        <v/>
      </c>
      <c r="W703" s="24" t="str">
        <f aca="false">IF(COUNTA($A703:$J703)=0,"",IF($F703=0,0,$G703/$F703))</f>
        <v/>
      </c>
      <c r="X703" s="24" t="str">
        <f aca="false">IF(COUNTA($A703:$J703)=0,"",IF($F703=0,0,$H703/$F703))</f>
        <v/>
      </c>
      <c r="Y703" s="25" t="str">
        <f aca="false">IF(COUNTA($A703:$J703)=0,"",IF($C703=0,0,$L703/$C703))</f>
        <v/>
      </c>
      <c r="Z703" s="23" t="str">
        <f aca="false">IF(COUNTA($A703:$J703)=0,"",IF($G703=0,0,$C703/$G703))</f>
        <v/>
      </c>
      <c r="AA703" s="23" t="str">
        <f aca="false">IF(COUNTA($A703:$J703)=0,"",IF($G703=0,0,$T703/$G703))</f>
        <v/>
      </c>
      <c r="AB703" s="9" t="str">
        <f aca="false">IF(COUNTA($A703:$J703)=0,"",IF($B703="","Pick a product",IF($E703&gt;$D703,"Confirmed &gt; received",IF($F703&gt;$E703,"Dispatched &gt; confirmed",IF($G703+$H703&gt;$F703,"Delivered + returned &gt; dispatched","OK")))))</f>
        <v/>
      </c>
    </row>
    <row r="704" customFormat="false" ht="15" hidden="false" customHeight="false" outlineLevel="0" collapsed="false">
      <c r="A704" s="20"/>
      <c r="B704" s="14"/>
      <c r="C704" s="15"/>
      <c r="D704" s="21"/>
      <c r="E704" s="21"/>
      <c r="F704" s="21"/>
      <c r="G704" s="21"/>
      <c r="H704" s="21"/>
      <c r="I704" s="15"/>
      <c r="J704" s="15"/>
      <c r="K704" s="22" t="str">
        <f aca="false">IF(COUNTA($A704:$J704)=0,"",IF($I704&lt;&gt;"",$I704,IFERROR(INDEX(Settings!$B$14:$B$28,MATCH($B704,Settings!$A$14:$A$28,0)),0)))</f>
        <v/>
      </c>
      <c r="L704" s="23" t="str">
        <f aca="false">IF(COUNTA($A704:$J704)=0,"",$G704*($K704+IFERROR(INDEX(Settings!$C$14:$C$28,MATCH($B704,Settings!$A$14:$A$28,0)),0)))</f>
        <v/>
      </c>
      <c r="M704" s="23" t="str">
        <f aca="false">IF(COUNTA($A704:$J704)=0,"",($G704+$H704*Settings!$B$10)*IFERROR(INDEX(Settings!$D$14:$D$28,MATCH($B704,Settings!$A$14:$A$28,0)),0))</f>
        <v/>
      </c>
      <c r="N704" s="23" t="str">
        <f aca="false">IF(COUNTA($A704:$J704)=0,"",$F704*IFERROR(INDEX(Settings!$E$14:$E$28,MATCH($B704,Settings!$A$14:$A$28,0)),0))</f>
        <v/>
      </c>
      <c r="O704" s="23" t="str">
        <f aca="false">IF(COUNTA($A704:$J704)=0,"",$D704*Settings!$B$5)</f>
        <v/>
      </c>
      <c r="P704" s="23" t="str">
        <f aca="false">IF(COUNTA($A704:$J704)=0,"",$G704*Settings!$B$6+$H704*Settings!$B$7)</f>
        <v/>
      </c>
      <c r="Q704" s="23" t="str">
        <f aca="false">IF(COUNTA($A704:$J704)=0,"",$L704*Settings!$B$8)</f>
        <v/>
      </c>
      <c r="R704" s="23" t="str">
        <f aca="false">IF(COUNTA($A704:$J704)=0,"",($P704+$Q704)*Settings!$B$9)</f>
        <v/>
      </c>
      <c r="S704" s="23" t="str">
        <f aca="false">IF(COUNTA($A704:$J704)=0,"",$C704+$J704+SUM($M704:$R704))</f>
        <v/>
      </c>
      <c r="T704" s="23" t="str">
        <f aca="false">IF(COUNTA($A704:$J704)=0,"",$L704-$S704)</f>
        <v/>
      </c>
      <c r="U704" s="24" t="str">
        <f aca="false">IF(COUNTA($A704:$J704)=0,"",IF($L704=0,0,$T704/$L704))</f>
        <v/>
      </c>
      <c r="V704" s="24" t="str">
        <f aca="false">IF(COUNTA($A704:$J704)=0,"",IF($D704=0,0,$E704/$D704))</f>
        <v/>
      </c>
      <c r="W704" s="24" t="str">
        <f aca="false">IF(COUNTA($A704:$J704)=0,"",IF($F704=0,0,$G704/$F704))</f>
        <v/>
      </c>
      <c r="X704" s="24" t="str">
        <f aca="false">IF(COUNTA($A704:$J704)=0,"",IF($F704=0,0,$H704/$F704))</f>
        <v/>
      </c>
      <c r="Y704" s="25" t="str">
        <f aca="false">IF(COUNTA($A704:$J704)=0,"",IF($C704=0,0,$L704/$C704))</f>
        <v/>
      </c>
      <c r="Z704" s="23" t="str">
        <f aca="false">IF(COUNTA($A704:$J704)=0,"",IF($G704=0,0,$C704/$G704))</f>
        <v/>
      </c>
      <c r="AA704" s="23" t="str">
        <f aca="false">IF(COUNTA($A704:$J704)=0,"",IF($G704=0,0,$T704/$G704))</f>
        <v/>
      </c>
      <c r="AB704" s="9" t="str">
        <f aca="false">IF(COUNTA($A704:$J704)=0,"",IF($B704="","Pick a product",IF($E704&gt;$D704,"Confirmed &gt; received",IF($F704&gt;$E704,"Dispatched &gt; confirmed",IF($G704+$H704&gt;$F704,"Delivered + returned &gt; dispatched","OK")))))</f>
        <v/>
      </c>
    </row>
    <row r="705" customFormat="false" ht="15" hidden="false" customHeight="false" outlineLevel="0" collapsed="false">
      <c r="A705" s="20"/>
      <c r="B705" s="14"/>
      <c r="C705" s="15"/>
      <c r="D705" s="21"/>
      <c r="E705" s="21"/>
      <c r="F705" s="21"/>
      <c r="G705" s="21"/>
      <c r="H705" s="21"/>
      <c r="I705" s="15"/>
      <c r="J705" s="15"/>
      <c r="K705" s="22" t="str">
        <f aca="false">IF(COUNTA($A705:$J705)=0,"",IF($I705&lt;&gt;"",$I705,IFERROR(INDEX(Settings!$B$14:$B$28,MATCH($B705,Settings!$A$14:$A$28,0)),0)))</f>
        <v/>
      </c>
      <c r="L705" s="23" t="str">
        <f aca="false">IF(COUNTA($A705:$J705)=0,"",$G705*($K705+IFERROR(INDEX(Settings!$C$14:$C$28,MATCH($B705,Settings!$A$14:$A$28,0)),0)))</f>
        <v/>
      </c>
      <c r="M705" s="23" t="str">
        <f aca="false">IF(COUNTA($A705:$J705)=0,"",($G705+$H705*Settings!$B$10)*IFERROR(INDEX(Settings!$D$14:$D$28,MATCH($B705,Settings!$A$14:$A$28,0)),0))</f>
        <v/>
      </c>
      <c r="N705" s="23" t="str">
        <f aca="false">IF(COUNTA($A705:$J705)=0,"",$F705*IFERROR(INDEX(Settings!$E$14:$E$28,MATCH($B705,Settings!$A$14:$A$28,0)),0))</f>
        <v/>
      </c>
      <c r="O705" s="23" t="str">
        <f aca="false">IF(COUNTA($A705:$J705)=0,"",$D705*Settings!$B$5)</f>
        <v/>
      </c>
      <c r="P705" s="23" t="str">
        <f aca="false">IF(COUNTA($A705:$J705)=0,"",$G705*Settings!$B$6+$H705*Settings!$B$7)</f>
        <v/>
      </c>
      <c r="Q705" s="23" t="str">
        <f aca="false">IF(COUNTA($A705:$J705)=0,"",$L705*Settings!$B$8)</f>
        <v/>
      </c>
      <c r="R705" s="23" t="str">
        <f aca="false">IF(COUNTA($A705:$J705)=0,"",($P705+$Q705)*Settings!$B$9)</f>
        <v/>
      </c>
      <c r="S705" s="23" t="str">
        <f aca="false">IF(COUNTA($A705:$J705)=0,"",$C705+$J705+SUM($M705:$R705))</f>
        <v/>
      </c>
      <c r="T705" s="23" t="str">
        <f aca="false">IF(COUNTA($A705:$J705)=0,"",$L705-$S705)</f>
        <v/>
      </c>
      <c r="U705" s="24" t="str">
        <f aca="false">IF(COUNTA($A705:$J705)=0,"",IF($L705=0,0,$T705/$L705))</f>
        <v/>
      </c>
      <c r="V705" s="24" t="str">
        <f aca="false">IF(COUNTA($A705:$J705)=0,"",IF($D705=0,0,$E705/$D705))</f>
        <v/>
      </c>
      <c r="W705" s="24" t="str">
        <f aca="false">IF(COUNTA($A705:$J705)=0,"",IF($F705=0,0,$G705/$F705))</f>
        <v/>
      </c>
      <c r="X705" s="24" t="str">
        <f aca="false">IF(COUNTA($A705:$J705)=0,"",IF($F705=0,0,$H705/$F705))</f>
        <v/>
      </c>
      <c r="Y705" s="25" t="str">
        <f aca="false">IF(COUNTA($A705:$J705)=0,"",IF($C705=0,0,$L705/$C705))</f>
        <v/>
      </c>
      <c r="Z705" s="23" t="str">
        <f aca="false">IF(COUNTA($A705:$J705)=0,"",IF($G705=0,0,$C705/$G705))</f>
        <v/>
      </c>
      <c r="AA705" s="23" t="str">
        <f aca="false">IF(COUNTA($A705:$J705)=0,"",IF($G705=0,0,$T705/$G705))</f>
        <v/>
      </c>
      <c r="AB705" s="9" t="str">
        <f aca="false">IF(COUNTA($A705:$J705)=0,"",IF($B705="","Pick a product",IF($E705&gt;$D705,"Confirmed &gt; received",IF($F705&gt;$E705,"Dispatched &gt; confirmed",IF($G705+$H705&gt;$F705,"Delivered + returned &gt; dispatched","OK")))))</f>
        <v/>
      </c>
    </row>
    <row r="706" customFormat="false" ht="15" hidden="false" customHeight="false" outlineLevel="0" collapsed="false">
      <c r="A706" s="20"/>
      <c r="B706" s="14"/>
      <c r="C706" s="15"/>
      <c r="D706" s="21"/>
      <c r="E706" s="21"/>
      <c r="F706" s="21"/>
      <c r="G706" s="21"/>
      <c r="H706" s="21"/>
      <c r="I706" s="15"/>
      <c r="J706" s="15"/>
      <c r="K706" s="22" t="str">
        <f aca="false">IF(COUNTA($A706:$J706)=0,"",IF($I706&lt;&gt;"",$I706,IFERROR(INDEX(Settings!$B$14:$B$28,MATCH($B706,Settings!$A$14:$A$28,0)),0)))</f>
        <v/>
      </c>
      <c r="L706" s="23" t="str">
        <f aca="false">IF(COUNTA($A706:$J706)=0,"",$G706*($K706+IFERROR(INDEX(Settings!$C$14:$C$28,MATCH($B706,Settings!$A$14:$A$28,0)),0)))</f>
        <v/>
      </c>
      <c r="M706" s="23" t="str">
        <f aca="false">IF(COUNTA($A706:$J706)=0,"",($G706+$H706*Settings!$B$10)*IFERROR(INDEX(Settings!$D$14:$D$28,MATCH($B706,Settings!$A$14:$A$28,0)),0))</f>
        <v/>
      </c>
      <c r="N706" s="23" t="str">
        <f aca="false">IF(COUNTA($A706:$J706)=0,"",$F706*IFERROR(INDEX(Settings!$E$14:$E$28,MATCH($B706,Settings!$A$14:$A$28,0)),0))</f>
        <v/>
      </c>
      <c r="O706" s="23" t="str">
        <f aca="false">IF(COUNTA($A706:$J706)=0,"",$D706*Settings!$B$5)</f>
        <v/>
      </c>
      <c r="P706" s="23" t="str">
        <f aca="false">IF(COUNTA($A706:$J706)=0,"",$G706*Settings!$B$6+$H706*Settings!$B$7)</f>
        <v/>
      </c>
      <c r="Q706" s="23" t="str">
        <f aca="false">IF(COUNTA($A706:$J706)=0,"",$L706*Settings!$B$8)</f>
        <v/>
      </c>
      <c r="R706" s="23" t="str">
        <f aca="false">IF(COUNTA($A706:$J706)=0,"",($P706+$Q706)*Settings!$B$9)</f>
        <v/>
      </c>
      <c r="S706" s="23" t="str">
        <f aca="false">IF(COUNTA($A706:$J706)=0,"",$C706+$J706+SUM($M706:$R706))</f>
        <v/>
      </c>
      <c r="T706" s="23" t="str">
        <f aca="false">IF(COUNTA($A706:$J706)=0,"",$L706-$S706)</f>
        <v/>
      </c>
      <c r="U706" s="24" t="str">
        <f aca="false">IF(COUNTA($A706:$J706)=0,"",IF($L706=0,0,$T706/$L706))</f>
        <v/>
      </c>
      <c r="V706" s="24" t="str">
        <f aca="false">IF(COUNTA($A706:$J706)=0,"",IF($D706=0,0,$E706/$D706))</f>
        <v/>
      </c>
      <c r="W706" s="24" t="str">
        <f aca="false">IF(COUNTA($A706:$J706)=0,"",IF($F706=0,0,$G706/$F706))</f>
        <v/>
      </c>
      <c r="X706" s="24" t="str">
        <f aca="false">IF(COUNTA($A706:$J706)=0,"",IF($F706=0,0,$H706/$F706))</f>
        <v/>
      </c>
      <c r="Y706" s="25" t="str">
        <f aca="false">IF(COUNTA($A706:$J706)=0,"",IF($C706=0,0,$L706/$C706))</f>
        <v/>
      </c>
      <c r="Z706" s="23" t="str">
        <f aca="false">IF(COUNTA($A706:$J706)=0,"",IF($G706=0,0,$C706/$G706))</f>
        <v/>
      </c>
      <c r="AA706" s="23" t="str">
        <f aca="false">IF(COUNTA($A706:$J706)=0,"",IF($G706=0,0,$T706/$G706))</f>
        <v/>
      </c>
      <c r="AB706" s="9" t="str">
        <f aca="false">IF(COUNTA($A706:$J706)=0,"",IF($B706="","Pick a product",IF($E706&gt;$D706,"Confirmed &gt; received",IF($F706&gt;$E706,"Dispatched &gt; confirmed",IF($G706+$H706&gt;$F706,"Delivered + returned &gt; dispatched","OK")))))</f>
        <v/>
      </c>
    </row>
    <row r="707" customFormat="false" ht="15" hidden="false" customHeight="false" outlineLevel="0" collapsed="false">
      <c r="A707" s="20"/>
      <c r="B707" s="14"/>
      <c r="C707" s="15"/>
      <c r="D707" s="21"/>
      <c r="E707" s="21"/>
      <c r="F707" s="21"/>
      <c r="G707" s="21"/>
      <c r="H707" s="21"/>
      <c r="I707" s="15"/>
      <c r="J707" s="15"/>
      <c r="K707" s="22" t="str">
        <f aca="false">IF(COUNTA($A707:$J707)=0,"",IF($I707&lt;&gt;"",$I707,IFERROR(INDEX(Settings!$B$14:$B$28,MATCH($B707,Settings!$A$14:$A$28,0)),0)))</f>
        <v/>
      </c>
      <c r="L707" s="23" t="str">
        <f aca="false">IF(COUNTA($A707:$J707)=0,"",$G707*($K707+IFERROR(INDEX(Settings!$C$14:$C$28,MATCH($B707,Settings!$A$14:$A$28,0)),0)))</f>
        <v/>
      </c>
      <c r="M707" s="23" t="str">
        <f aca="false">IF(COUNTA($A707:$J707)=0,"",($G707+$H707*Settings!$B$10)*IFERROR(INDEX(Settings!$D$14:$D$28,MATCH($B707,Settings!$A$14:$A$28,0)),0))</f>
        <v/>
      </c>
      <c r="N707" s="23" t="str">
        <f aca="false">IF(COUNTA($A707:$J707)=0,"",$F707*IFERROR(INDEX(Settings!$E$14:$E$28,MATCH($B707,Settings!$A$14:$A$28,0)),0))</f>
        <v/>
      </c>
      <c r="O707" s="23" t="str">
        <f aca="false">IF(COUNTA($A707:$J707)=0,"",$D707*Settings!$B$5)</f>
        <v/>
      </c>
      <c r="P707" s="23" t="str">
        <f aca="false">IF(COUNTA($A707:$J707)=0,"",$G707*Settings!$B$6+$H707*Settings!$B$7)</f>
        <v/>
      </c>
      <c r="Q707" s="23" t="str">
        <f aca="false">IF(COUNTA($A707:$J707)=0,"",$L707*Settings!$B$8)</f>
        <v/>
      </c>
      <c r="R707" s="23" t="str">
        <f aca="false">IF(COUNTA($A707:$J707)=0,"",($P707+$Q707)*Settings!$B$9)</f>
        <v/>
      </c>
      <c r="S707" s="23" t="str">
        <f aca="false">IF(COUNTA($A707:$J707)=0,"",$C707+$J707+SUM($M707:$R707))</f>
        <v/>
      </c>
      <c r="T707" s="23" t="str">
        <f aca="false">IF(COUNTA($A707:$J707)=0,"",$L707-$S707)</f>
        <v/>
      </c>
      <c r="U707" s="24" t="str">
        <f aca="false">IF(COUNTA($A707:$J707)=0,"",IF($L707=0,0,$T707/$L707))</f>
        <v/>
      </c>
      <c r="V707" s="24" t="str">
        <f aca="false">IF(COUNTA($A707:$J707)=0,"",IF($D707=0,0,$E707/$D707))</f>
        <v/>
      </c>
      <c r="W707" s="24" t="str">
        <f aca="false">IF(COUNTA($A707:$J707)=0,"",IF($F707=0,0,$G707/$F707))</f>
        <v/>
      </c>
      <c r="X707" s="24" t="str">
        <f aca="false">IF(COUNTA($A707:$J707)=0,"",IF($F707=0,0,$H707/$F707))</f>
        <v/>
      </c>
      <c r="Y707" s="25" t="str">
        <f aca="false">IF(COUNTA($A707:$J707)=0,"",IF($C707=0,0,$L707/$C707))</f>
        <v/>
      </c>
      <c r="Z707" s="23" t="str">
        <f aca="false">IF(COUNTA($A707:$J707)=0,"",IF($G707=0,0,$C707/$G707))</f>
        <v/>
      </c>
      <c r="AA707" s="23" t="str">
        <f aca="false">IF(COUNTA($A707:$J707)=0,"",IF($G707=0,0,$T707/$G707))</f>
        <v/>
      </c>
      <c r="AB707" s="9" t="str">
        <f aca="false">IF(COUNTA($A707:$J707)=0,"",IF($B707="","Pick a product",IF($E707&gt;$D707,"Confirmed &gt; received",IF($F707&gt;$E707,"Dispatched &gt; confirmed",IF($G707+$H707&gt;$F707,"Delivered + returned &gt; dispatched","OK")))))</f>
        <v/>
      </c>
    </row>
    <row r="708" customFormat="false" ht="15" hidden="false" customHeight="false" outlineLevel="0" collapsed="false">
      <c r="A708" s="20"/>
      <c r="B708" s="14"/>
      <c r="C708" s="15"/>
      <c r="D708" s="21"/>
      <c r="E708" s="21"/>
      <c r="F708" s="21"/>
      <c r="G708" s="21"/>
      <c r="H708" s="21"/>
      <c r="I708" s="15"/>
      <c r="J708" s="15"/>
      <c r="K708" s="22" t="str">
        <f aca="false">IF(COUNTA($A708:$J708)=0,"",IF($I708&lt;&gt;"",$I708,IFERROR(INDEX(Settings!$B$14:$B$28,MATCH($B708,Settings!$A$14:$A$28,0)),0)))</f>
        <v/>
      </c>
      <c r="L708" s="23" t="str">
        <f aca="false">IF(COUNTA($A708:$J708)=0,"",$G708*($K708+IFERROR(INDEX(Settings!$C$14:$C$28,MATCH($B708,Settings!$A$14:$A$28,0)),0)))</f>
        <v/>
      </c>
      <c r="M708" s="23" t="str">
        <f aca="false">IF(COUNTA($A708:$J708)=0,"",($G708+$H708*Settings!$B$10)*IFERROR(INDEX(Settings!$D$14:$D$28,MATCH($B708,Settings!$A$14:$A$28,0)),0))</f>
        <v/>
      </c>
      <c r="N708" s="23" t="str">
        <f aca="false">IF(COUNTA($A708:$J708)=0,"",$F708*IFERROR(INDEX(Settings!$E$14:$E$28,MATCH($B708,Settings!$A$14:$A$28,0)),0))</f>
        <v/>
      </c>
      <c r="O708" s="23" t="str">
        <f aca="false">IF(COUNTA($A708:$J708)=0,"",$D708*Settings!$B$5)</f>
        <v/>
      </c>
      <c r="P708" s="23" t="str">
        <f aca="false">IF(COUNTA($A708:$J708)=0,"",$G708*Settings!$B$6+$H708*Settings!$B$7)</f>
        <v/>
      </c>
      <c r="Q708" s="23" t="str">
        <f aca="false">IF(COUNTA($A708:$J708)=0,"",$L708*Settings!$B$8)</f>
        <v/>
      </c>
      <c r="R708" s="23" t="str">
        <f aca="false">IF(COUNTA($A708:$J708)=0,"",($P708+$Q708)*Settings!$B$9)</f>
        <v/>
      </c>
      <c r="S708" s="23" t="str">
        <f aca="false">IF(COUNTA($A708:$J708)=0,"",$C708+$J708+SUM($M708:$R708))</f>
        <v/>
      </c>
      <c r="T708" s="23" t="str">
        <f aca="false">IF(COUNTA($A708:$J708)=0,"",$L708-$S708)</f>
        <v/>
      </c>
      <c r="U708" s="24" t="str">
        <f aca="false">IF(COUNTA($A708:$J708)=0,"",IF($L708=0,0,$T708/$L708))</f>
        <v/>
      </c>
      <c r="V708" s="24" t="str">
        <f aca="false">IF(COUNTA($A708:$J708)=0,"",IF($D708=0,0,$E708/$D708))</f>
        <v/>
      </c>
      <c r="W708" s="24" t="str">
        <f aca="false">IF(COUNTA($A708:$J708)=0,"",IF($F708=0,0,$G708/$F708))</f>
        <v/>
      </c>
      <c r="X708" s="24" t="str">
        <f aca="false">IF(COUNTA($A708:$J708)=0,"",IF($F708=0,0,$H708/$F708))</f>
        <v/>
      </c>
      <c r="Y708" s="25" t="str">
        <f aca="false">IF(COUNTA($A708:$J708)=0,"",IF($C708=0,0,$L708/$C708))</f>
        <v/>
      </c>
      <c r="Z708" s="23" t="str">
        <f aca="false">IF(COUNTA($A708:$J708)=0,"",IF($G708=0,0,$C708/$G708))</f>
        <v/>
      </c>
      <c r="AA708" s="23" t="str">
        <f aca="false">IF(COUNTA($A708:$J708)=0,"",IF($G708=0,0,$T708/$G708))</f>
        <v/>
      </c>
      <c r="AB708" s="9" t="str">
        <f aca="false">IF(COUNTA($A708:$J708)=0,"",IF($B708="","Pick a product",IF($E708&gt;$D708,"Confirmed &gt; received",IF($F708&gt;$E708,"Dispatched &gt; confirmed",IF($G708+$H708&gt;$F708,"Delivered + returned &gt; dispatched","OK")))))</f>
        <v/>
      </c>
    </row>
    <row r="709" customFormat="false" ht="15" hidden="false" customHeight="false" outlineLevel="0" collapsed="false">
      <c r="A709" s="20"/>
      <c r="B709" s="14"/>
      <c r="C709" s="15"/>
      <c r="D709" s="21"/>
      <c r="E709" s="21"/>
      <c r="F709" s="21"/>
      <c r="G709" s="21"/>
      <c r="H709" s="21"/>
      <c r="I709" s="15"/>
      <c r="J709" s="15"/>
      <c r="K709" s="22" t="str">
        <f aca="false">IF(COUNTA($A709:$J709)=0,"",IF($I709&lt;&gt;"",$I709,IFERROR(INDEX(Settings!$B$14:$B$28,MATCH($B709,Settings!$A$14:$A$28,0)),0)))</f>
        <v/>
      </c>
      <c r="L709" s="23" t="str">
        <f aca="false">IF(COUNTA($A709:$J709)=0,"",$G709*($K709+IFERROR(INDEX(Settings!$C$14:$C$28,MATCH($B709,Settings!$A$14:$A$28,0)),0)))</f>
        <v/>
      </c>
      <c r="M709" s="23" t="str">
        <f aca="false">IF(COUNTA($A709:$J709)=0,"",($G709+$H709*Settings!$B$10)*IFERROR(INDEX(Settings!$D$14:$D$28,MATCH($B709,Settings!$A$14:$A$28,0)),0))</f>
        <v/>
      </c>
      <c r="N709" s="23" t="str">
        <f aca="false">IF(COUNTA($A709:$J709)=0,"",$F709*IFERROR(INDEX(Settings!$E$14:$E$28,MATCH($B709,Settings!$A$14:$A$28,0)),0))</f>
        <v/>
      </c>
      <c r="O709" s="23" t="str">
        <f aca="false">IF(COUNTA($A709:$J709)=0,"",$D709*Settings!$B$5)</f>
        <v/>
      </c>
      <c r="P709" s="23" t="str">
        <f aca="false">IF(COUNTA($A709:$J709)=0,"",$G709*Settings!$B$6+$H709*Settings!$B$7)</f>
        <v/>
      </c>
      <c r="Q709" s="23" t="str">
        <f aca="false">IF(COUNTA($A709:$J709)=0,"",$L709*Settings!$B$8)</f>
        <v/>
      </c>
      <c r="R709" s="23" t="str">
        <f aca="false">IF(COUNTA($A709:$J709)=0,"",($P709+$Q709)*Settings!$B$9)</f>
        <v/>
      </c>
      <c r="S709" s="23" t="str">
        <f aca="false">IF(COUNTA($A709:$J709)=0,"",$C709+$J709+SUM($M709:$R709))</f>
        <v/>
      </c>
      <c r="T709" s="23" t="str">
        <f aca="false">IF(COUNTA($A709:$J709)=0,"",$L709-$S709)</f>
        <v/>
      </c>
      <c r="U709" s="24" t="str">
        <f aca="false">IF(COUNTA($A709:$J709)=0,"",IF($L709=0,0,$T709/$L709))</f>
        <v/>
      </c>
      <c r="V709" s="24" t="str">
        <f aca="false">IF(COUNTA($A709:$J709)=0,"",IF($D709=0,0,$E709/$D709))</f>
        <v/>
      </c>
      <c r="W709" s="24" t="str">
        <f aca="false">IF(COUNTA($A709:$J709)=0,"",IF($F709=0,0,$G709/$F709))</f>
        <v/>
      </c>
      <c r="X709" s="24" t="str">
        <f aca="false">IF(COUNTA($A709:$J709)=0,"",IF($F709=0,0,$H709/$F709))</f>
        <v/>
      </c>
      <c r="Y709" s="25" t="str">
        <f aca="false">IF(COUNTA($A709:$J709)=0,"",IF($C709=0,0,$L709/$C709))</f>
        <v/>
      </c>
      <c r="Z709" s="23" t="str">
        <f aca="false">IF(COUNTA($A709:$J709)=0,"",IF($G709=0,0,$C709/$G709))</f>
        <v/>
      </c>
      <c r="AA709" s="23" t="str">
        <f aca="false">IF(COUNTA($A709:$J709)=0,"",IF($G709=0,0,$T709/$G709))</f>
        <v/>
      </c>
      <c r="AB709" s="9" t="str">
        <f aca="false">IF(COUNTA($A709:$J709)=0,"",IF($B709="","Pick a product",IF($E709&gt;$D709,"Confirmed &gt; received",IF($F709&gt;$E709,"Dispatched &gt; confirmed",IF($G709+$H709&gt;$F709,"Delivered + returned &gt; dispatched","OK")))))</f>
        <v/>
      </c>
    </row>
    <row r="710" customFormat="false" ht="15" hidden="false" customHeight="false" outlineLevel="0" collapsed="false">
      <c r="A710" s="20"/>
      <c r="B710" s="14"/>
      <c r="C710" s="15"/>
      <c r="D710" s="21"/>
      <c r="E710" s="21"/>
      <c r="F710" s="21"/>
      <c r="G710" s="21"/>
      <c r="H710" s="21"/>
      <c r="I710" s="15"/>
      <c r="J710" s="15"/>
      <c r="K710" s="22" t="str">
        <f aca="false">IF(COUNTA($A710:$J710)=0,"",IF($I710&lt;&gt;"",$I710,IFERROR(INDEX(Settings!$B$14:$B$28,MATCH($B710,Settings!$A$14:$A$28,0)),0)))</f>
        <v/>
      </c>
      <c r="L710" s="23" t="str">
        <f aca="false">IF(COUNTA($A710:$J710)=0,"",$G710*($K710+IFERROR(INDEX(Settings!$C$14:$C$28,MATCH($B710,Settings!$A$14:$A$28,0)),0)))</f>
        <v/>
      </c>
      <c r="M710" s="23" t="str">
        <f aca="false">IF(COUNTA($A710:$J710)=0,"",($G710+$H710*Settings!$B$10)*IFERROR(INDEX(Settings!$D$14:$D$28,MATCH($B710,Settings!$A$14:$A$28,0)),0))</f>
        <v/>
      </c>
      <c r="N710" s="23" t="str">
        <f aca="false">IF(COUNTA($A710:$J710)=0,"",$F710*IFERROR(INDEX(Settings!$E$14:$E$28,MATCH($B710,Settings!$A$14:$A$28,0)),0))</f>
        <v/>
      </c>
      <c r="O710" s="23" t="str">
        <f aca="false">IF(COUNTA($A710:$J710)=0,"",$D710*Settings!$B$5)</f>
        <v/>
      </c>
      <c r="P710" s="23" t="str">
        <f aca="false">IF(COUNTA($A710:$J710)=0,"",$G710*Settings!$B$6+$H710*Settings!$B$7)</f>
        <v/>
      </c>
      <c r="Q710" s="23" t="str">
        <f aca="false">IF(COUNTA($A710:$J710)=0,"",$L710*Settings!$B$8)</f>
        <v/>
      </c>
      <c r="R710" s="23" t="str">
        <f aca="false">IF(COUNTA($A710:$J710)=0,"",($P710+$Q710)*Settings!$B$9)</f>
        <v/>
      </c>
      <c r="S710" s="23" t="str">
        <f aca="false">IF(COUNTA($A710:$J710)=0,"",$C710+$J710+SUM($M710:$R710))</f>
        <v/>
      </c>
      <c r="T710" s="23" t="str">
        <f aca="false">IF(COUNTA($A710:$J710)=0,"",$L710-$S710)</f>
        <v/>
      </c>
      <c r="U710" s="24" t="str">
        <f aca="false">IF(COUNTA($A710:$J710)=0,"",IF($L710=0,0,$T710/$L710))</f>
        <v/>
      </c>
      <c r="V710" s="24" t="str">
        <f aca="false">IF(COUNTA($A710:$J710)=0,"",IF($D710=0,0,$E710/$D710))</f>
        <v/>
      </c>
      <c r="W710" s="24" t="str">
        <f aca="false">IF(COUNTA($A710:$J710)=0,"",IF($F710=0,0,$G710/$F710))</f>
        <v/>
      </c>
      <c r="X710" s="24" t="str">
        <f aca="false">IF(COUNTA($A710:$J710)=0,"",IF($F710=0,0,$H710/$F710))</f>
        <v/>
      </c>
      <c r="Y710" s="25" t="str">
        <f aca="false">IF(COUNTA($A710:$J710)=0,"",IF($C710=0,0,$L710/$C710))</f>
        <v/>
      </c>
      <c r="Z710" s="23" t="str">
        <f aca="false">IF(COUNTA($A710:$J710)=0,"",IF($G710=0,0,$C710/$G710))</f>
        <v/>
      </c>
      <c r="AA710" s="23" t="str">
        <f aca="false">IF(COUNTA($A710:$J710)=0,"",IF($G710=0,0,$T710/$G710))</f>
        <v/>
      </c>
      <c r="AB710" s="9" t="str">
        <f aca="false">IF(COUNTA($A710:$J710)=0,"",IF($B710="","Pick a product",IF($E710&gt;$D710,"Confirmed &gt; received",IF($F710&gt;$E710,"Dispatched &gt; confirmed",IF($G710+$H710&gt;$F710,"Delivered + returned &gt; dispatched","OK")))))</f>
        <v/>
      </c>
    </row>
    <row r="711" customFormat="false" ht="15" hidden="false" customHeight="false" outlineLevel="0" collapsed="false">
      <c r="A711" s="20"/>
      <c r="B711" s="14"/>
      <c r="C711" s="15"/>
      <c r="D711" s="21"/>
      <c r="E711" s="21"/>
      <c r="F711" s="21"/>
      <c r="G711" s="21"/>
      <c r="H711" s="21"/>
      <c r="I711" s="15"/>
      <c r="J711" s="15"/>
      <c r="K711" s="22" t="str">
        <f aca="false">IF(COUNTA($A711:$J711)=0,"",IF($I711&lt;&gt;"",$I711,IFERROR(INDEX(Settings!$B$14:$B$28,MATCH($B711,Settings!$A$14:$A$28,0)),0)))</f>
        <v/>
      </c>
      <c r="L711" s="23" t="str">
        <f aca="false">IF(COUNTA($A711:$J711)=0,"",$G711*($K711+IFERROR(INDEX(Settings!$C$14:$C$28,MATCH($B711,Settings!$A$14:$A$28,0)),0)))</f>
        <v/>
      </c>
      <c r="M711" s="23" t="str">
        <f aca="false">IF(COUNTA($A711:$J711)=0,"",($G711+$H711*Settings!$B$10)*IFERROR(INDEX(Settings!$D$14:$D$28,MATCH($B711,Settings!$A$14:$A$28,0)),0))</f>
        <v/>
      </c>
      <c r="N711" s="23" t="str">
        <f aca="false">IF(COUNTA($A711:$J711)=0,"",$F711*IFERROR(INDEX(Settings!$E$14:$E$28,MATCH($B711,Settings!$A$14:$A$28,0)),0))</f>
        <v/>
      </c>
      <c r="O711" s="23" t="str">
        <f aca="false">IF(COUNTA($A711:$J711)=0,"",$D711*Settings!$B$5)</f>
        <v/>
      </c>
      <c r="P711" s="23" t="str">
        <f aca="false">IF(COUNTA($A711:$J711)=0,"",$G711*Settings!$B$6+$H711*Settings!$B$7)</f>
        <v/>
      </c>
      <c r="Q711" s="23" t="str">
        <f aca="false">IF(COUNTA($A711:$J711)=0,"",$L711*Settings!$B$8)</f>
        <v/>
      </c>
      <c r="R711" s="23" t="str">
        <f aca="false">IF(COUNTA($A711:$J711)=0,"",($P711+$Q711)*Settings!$B$9)</f>
        <v/>
      </c>
      <c r="S711" s="23" t="str">
        <f aca="false">IF(COUNTA($A711:$J711)=0,"",$C711+$J711+SUM($M711:$R711))</f>
        <v/>
      </c>
      <c r="T711" s="23" t="str">
        <f aca="false">IF(COUNTA($A711:$J711)=0,"",$L711-$S711)</f>
        <v/>
      </c>
      <c r="U711" s="24" t="str">
        <f aca="false">IF(COUNTA($A711:$J711)=0,"",IF($L711=0,0,$T711/$L711))</f>
        <v/>
      </c>
      <c r="V711" s="24" t="str">
        <f aca="false">IF(COUNTA($A711:$J711)=0,"",IF($D711=0,0,$E711/$D711))</f>
        <v/>
      </c>
      <c r="W711" s="24" t="str">
        <f aca="false">IF(COUNTA($A711:$J711)=0,"",IF($F711=0,0,$G711/$F711))</f>
        <v/>
      </c>
      <c r="X711" s="24" t="str">
        <f aca="false">IF(COUNTA($A711:$J711)=0,"",IF($F711=0,0,$H711/$F711))</f>
        <v/>
      </c>
      <c r="Y711" s="25" t="str">
        <f aca="false">IF(COUNTA($A711:$J711)=0,"",IF($C711=0,0,$L711/$C711))</f>
        <v/>
      </c>
      <c r="Z711" s="23" t="str">
        <f aca="false">IF(COUNTA($A711:$J711)=0,"",IF($G711=0,0,$C711/$G711))</f>
        <v/>
      </c>
      <c r="AA711" s="23" t="str">
        <f aca="false">IF(COUNTA($A711:$J711)=0,"",IF($G711=0,0,$T711/$G711))</f>
        <v/>
      </c>
      <c r="AB711" s="9" t="str">
        <f aca="false">IF(COUNTA($A711:$J711)=0,"",IF($B711="","Pick a product",IF($E711&gt;$D711,"Confirmed &gt; received",IF($F711&gt;$E711,"Dispatched &gt; confirmed",IF($G711+$H711&gt;$F711,"Delivered + returned &gt; dispatched","OK")))))</f>
        <v/>
      </c>
    </row>
    <row r="712" customFormat="false" ht="15" hidden="false" customHeight="false" outlineLevel="0" collapsed="false">
      <c r="A712" s="20"/>
      <c r="B712" s="14"/>
      <c r="C712" s="15"/>
      <c r="D712" s="21"/>
      <c r="E712" s="21"/>
      <c r="F712" s="21"/>
      <c r="G712" s="21"/>
      <c r="H712" s="21"/>
      <c r="I712" s="15"/>
      <c r="J712" s="15"/>
      <c r="K712" s="22" t="str">
        <f aca="false">IF(COUNTA($A712:$J712)=0,"",IF($I712&lt;&gt;"",$I712,IFERROR(INDEX(Settings!$B$14:$B$28,MATCH($B712,Settings!$A$14:$A$28,0)),0)))</f>
        <v/>
      </c>
      <c r="L712" s="23" t="str">
        <f aca="false">IF(COUNTA($A712:$J712)=0,"",$G712*($K712+IFERROR(INDEX(Settings!$C$14:$C$28,MATCH($B712,Settings!$A$14:$A$28,0)),0)))</f>
        <v/>
      </c>
      <c r="M712" s="23" t="str">
        <f aca="false">IF(COUNTA($A712:$J712)=0,"",($G712+$H712*Settings!$B$10)*IFERROR(INDEX(Settings!$D$14:$D$28,MATCH($B712,Settings!$A$14:$A$28,0)),0))</f>
        <v/>
      </c>
      <c r="N712" s="23" t="str">
        <f aca="false">IF(COUNTA($A712:$J712)=0,"",$F712*IFERROR(INDEX(Settings!$E$14:$E$28,MATCH($B712,Settings!$A$14:$A$28,0)),0))</f>
        <v/>
      </c>
      <c r="O712" s="23" t="str">
        <f aca="false">IF(COUNTA($A712:$J712)=0,"",$D712*Settings!$B$5)</f>
        <v/>
      </c>
      <c r="P712" s="23" t="str">
        <f aca="false">IF(COUNTA($A712:$J712)=0,"",$G712*Settings!$B$6+$H712*Settings!$B$7)</f>
        <v/>
      </c>
      <c r="Q712" s="23" t="str">
        <f aca="false">IF(COUNTA($A712:$J712)=0,"",$L712*Settings!$B$8)</f>
        <v/>
      </c>
      <c r="R712" s="23" t="str">
        <f aca="false">IF(COUNTA($A712:$J712)=0,"",($P712+$Q712)*Settings!$B$9)</f>
        <v/>
      </c>
      <c r="S712" s="23" t="str">
        <f aca="false">IF(COUNTA($A712:$J712)=0,"",$C712+$J712+SUM($M712:$R712))</f>
        <v/>
      </c>
      <c r="T712" s="23" t="str">
        <f aca="false">IF(COUNTA($A712:$J712)=0,"",$L712-$S712)</f>
        <v/>
      </c>
      <c r="U712" s="24" t="str">
        <f aca="false">IF(COUNTA($A712:$J712)=0,"",IF($L712=0,0,$T712/$L712))</f>
        <v/>
      </c>
      <c r="V712" s="24" t="str">
        <f aca="false">IF(COUNTA($A712:$J712)=0,"",IF($D712=0,0,$E712/$D712))</f>
        <v/>
      </c>
      <c r="W712" s="24" t="str">
        <f aca="false">IF(COUNTA($A712:$J712)=0,"",IF($F712=0,0,$G712/$F712))</f>
        <v/>
      </c>
      <c r="X712" s="24" t="str">
        <f aca="false">IF(COUNTA($A712:$J712)=0,"",IF($F712=0,0,$H712/$F712))</f>
        <v/>
      </c>
      <c r="Y712" s="25" t="str">
        <f aca="false">IF(COUNTA($A712:$J712)=0,"",IF($C712=0,0,$L712/$C712))</f>
        <v/>
      </c>
      <c r="Z712" s="23" t="str">
        <f aca="false">IF(COUNTA($A712:$J712)=0,"",IF($G712=0,0,$C712/$G712))</f>
        <v/>
      </c>
      <c r="AA712" s="23" t="str">
        <f aca="false">IF(COUNTA($A712:$J712)=0,"",IF($G712=0,0,$T712/$G712))</f>
        <v/>
      </c>
      <c r="AB712" s="9" t="str">
        <f aca="false">IF(COUNTA($A712:$J712)=0,"",IF($B712="","Pick a product",IF($E712&gt;$D712,"Confirmed &gt; received",IF($F712&gt;$E712,"Dispatched &gt; confirmed",IF($G712+$H712&gt;$F712,"Delivered + returned &gt; dispatched","OK")))))</f>
        <v/>
      </c>
    </row>
    <row r="713" customFormat="false" ht="15" hidden="false" customHeight="false" outlineLevel="0" collapsed="false">
      <c r="A713" s="20"/>
      <c r="B713" s="14"/>
      <c r="C713" s="15"/>
      <c r="D713" s="21"/>
      <c r="E713" s="21"/>
      <c r="F713" s="21"/>
      <c r="G713" s="21"/>
      <c r="H713" s="21"/>
      <c r="I713" s="15"/>
      <c r="J713" s="15"/>
      <c r="K713" s="22" t="str">
        <f aca="false">IF(COUNTA($A713:$J713)=0,"",IF($I713&lt;&gt;"",$I713,IFERROR(INDEX(Settings!$B$14:$B$28,MATCH($B713,Settings!$A$14:$A$28,0)),0)))</f>
        <v/>
      </c>
      <c r="L713" s="23" t="str">
        <f aca="false">IF(COUNTA($A713:$J713)=0,"",$G713*($K713+IFERROR(INDEX(Settings!$C$14:$C$28,MATCH($B713,Settings!$A$14:$A$28,0)),0)))</f>
        <v/>
      </c>
      <c r="M713" s="23" t="str">
        <f aca="false">IF(COUNTA($A713:$J713)=0,"",($G713+$H713*Settings!$B$10)*IFERROR(INDEX(Settings!$D$14:$D$28,MATCH($B713,Settings!$A$14:$A$28,0)),0))</f>
        <v/>
      </c>
      <c r="N713" s="23" t="str">
        <f aca="false">IF(COUNTA($A713:$J713)=0,"",$F713*IFERROR(INDEX(Settings!$E$14:$E$28,MATCH($B713,Settings!$A$14:$A$28,0)),0))</f>
        <v/>
      </c>
      <c r="O713" s="23" t="str">
        <f aca="false">IF(COUNTA($A713:$J713)=0,"",$D713*Settings!$B$5)</f>
        <v/>
      </c>
      <c r="P713" s="23" t="str">
        <f aca="false">IF(COUNTA($A713:$J713)=0,"",$G713*Settings!$B$6+$H713*Settings!$B$7)</f>
        <v/>
      </c>
      <c r="Q713" s="23" t="str">
        <f aca="false">IF(COUNTA($A713:$J713)=0,"",$L713*Settings!$B$8)</f>
        <v/>
      </c>
      <c r="R713" s="23" t="str">
        <f aca="false">IF(COUNTA($A713:$J713)=0,"",($P713+$Q713)*Settings!$B$9)</f>
        <v/>
      </c>
      <c r="S713" s="23" t="str">
        <f aca="false">IF(COUNTA($A713:$J713)=0,"",$C713+$J713+SUM($M713:$R713))</f>
        <v/>
      </c>
      <c r="T713" s="23" t="str">
        <f aca="false">IF(COUNTA($A713:$J713)=0,"",$L713-$S713)</f>
        <v/>
      </c>
      <c r="U713" s="24" t="str">
        <f aca="false">IF(COUNTA($A713:$J713)=0,"",IF($L713=0,0,$T713/$L713))</f>
        <v/>
      </c>
      <c r="V713" s="24" t="str">
        <f aca="false">IF(COUNTA($A713:$J713)=0,"",IF($D713=0,0,$E713/$D713))</f>
        <v/>
      </c>
      <c r="W713" s="24" t="str">
        <f aca="false">IF(COUNTA($A713:$J713)=0,"",IF($F713=0,0,$G713/$F713))</f>
        <v/>
      </c>
      <c r="X713" s="24" t="str">
        <f aca="false">IF(COUNTA($A713:$J713)=0,"",IF($F713=0,0,$H713/$F713))</f>
        <v/>
      </c>
      <c r="Y713" s="25" t="str">
        <f aca="false">IF(COUNTA($A713:$J713)=0,"",IF($C713=0,0,$L713/$C713))</f>
        <v/>
      </c>
      <c r="Z713" s="23" t="str">
        <f aca="false">IF(COUNTA($A713:$J713)=0,"",IF($G713=0,0,$C713/$G713))</f>
        <v/>
      </c>
      <c r="AA713" s="23" t="str">
        <f aca="false">IF(COUNTA($A713:$J713)=0,"",IF($G713=0,0,$T713/$G713))</f>
        <v/>
      </c>
      <c r="AB713" s="9" t="str">
        <f aca="false">IF(COUNTA($A713:$J713)=0,"",IF($B713="","Pick a product",IF($E713&gt;$D713,"Confirmed &gt; received",IF($F713&gt;$E713,"Dispatched &gt; confirmed",IF($G713+$H713&gt;$F713,"Delivered + returned &gt; dispatched","OK")))))</f>
        <v/>
      </c>
    </row>
    <row r="714" customFormat="false" ht="15" hidden="false" customHeight="false" outlineLevel="0" collapsed="false">
      <c r="A714" s="20"/>
      <c r="B714" s="14"/>
      <c r="C714" s="15"/>
      <c r="D714" s="21"/>
      <c r="E714" s="21"/>
      <c r="F714" s="21"/>
      <c r="G714" s="21"/>
      <c r="H714" s="21"/>
      <c r="I714" s="15"/>
      <c r="J714" s="15"/>
      <c r="K714" s="22" t="str">
        <f aca="false">IF(COUNTA($A714:$J714)=0,"",IF($I714&lt;&gt;"",$I714,IFERROR(INDEX(Settings!$B$14:$B$28,MATCH($B714,Settings!$A$14:$A$28,0)),0)))</f>
        <v/>
      </c>
      <c r="L714" s="23" t="str">
        <f aca="false">IF(COUNTA($A714:$J714)=0,"",$G714*($K714+IFERROR(INDEX(Settings!$C$14:$C$28,MATCH($B714,Settings!$A$14:$A$28,0)),0)))</f>
        <v/>
      </c>
      <c r="M714" s="23" t="str">
        <f aca="false">IF(COUNTA($A714:$J714)=0,"",($G714+$H714*Settings!$B$10)*IFERROR(INDEX(Settings!$D$14:$D$28,MATCH($B714,Settings!$A$14:$A$28,0)),0))</f>
        <v/>
      </c>
      <c r="N714" s="23" t="str">
        <f aca="false">IF(COUNTA($A714:$J714)=0,"",$F714*IFERROR(INDEX(Settings!$E$14:$E$28,MATCH($B714,Settings!$A$14:$A$28,0)),0))</f>
        <v/>
      </c>
      <c r="O714" s="23" t="str">
        <f aca="false">IF(COUNTA($A714:$J714)=0,"",$D714*Settings!$B$5)</f>
        <v/>
      </c>
      <c r="P714" s="23" t="str">
        <f aca="false">IF(COUNTA($A714:$J714)=0,"",$G714*Settings!$B$6+$H714*Settings!$B$7)</f>
        <v/>
      </c>
      <c r="Q714" s="23" t="str">
        <f aca="false">IF(COUNTA($A714:$J714)=0,"",$L714*Settings!$B$8)</f>
        <v/>
      </c>
      <c r="R714" s="23" t="str">
        <f aca="false">IF(COUNTA($A714:$J714)=0,"",($P714+$Q714)*Settings!$B$9)</f>
        <v/>
      </c>
      <c r="S714" s="23" t="str">
        <f aca="false">IF(COUNTA($A714:$J714)=0,"",$C714+$J714+SUM($M714:$R714))</f>
        <v/>
      </c>
      <c r="T714" s="23" t="str">
        <f aca="false">IF(COUNTA($A714:$J714)=0,"",$L714-$S714)</f>
        <v/>
      </c>
      <c r="U714" s="24" t="str">
        <f aca="false">IF(COUNTA($A714:$J714)=0,"",IF($L714=0,0,$T714/$L714))</f>
        <v/>
      </c>
      <c r="V714" s="24" t="str">
        <f aca="false">IF(COUNTA($A714:$J714)=0,"",IF($D714=0,0,$E714/$D714))</f>
        <v/>
      </c>
      <c r="W714" s="24" t="str">
        <f aca="false">IF(COUNTA($A714:$J714)=0,"",IF($F714=0,0,$G714/$F714))</f>
        <v/>
      </c>
      <c r="X714" s="24" t="str">
        <f aca="false">IF(COUNTA($A714:$J714)=0,"",IF($F714=0,0,$H714/$F714))</f>
        <v/>
      </c>
      <c r="Y714" s="25" t="str">
        <f aca="false">IF(COUNTA($A714:$J714)=0,"",IF($C714=0,0,$L714/$C714))</f>
        <v/>
      </c>
      <c r="Z714" s="23" t="str">
        <f aca="false">IF(COUNTA($A714:$J714)=0,"",IF($G714=0,0,$C714/$G714))</f>
        <v/>
      </c>
      <c r="AA714" s="23" t="str">
        <f aca="false">IF(COUNTA($A714:$J714)=0,"",IF($G714=0,0,$T714/$G714))</f>
        <v/>
      </c>
      <c r="AB714" s="9" t="str">
        <f aca="false">IF(COUNTA($A714:$J714)=0,"",IF($B714="","Pick a product",IF($E714&gt;$D714,"Confirmed &gt; received",IF($F714&gt;$E714,"Dispatched &gt; confirmed",IF($G714+$H714&gt;$F714,"Delivered + returned &gt; dispatched","OK")))))</f>
        <v/>
      </c>
    </row>
    <row r="715" customFormat="false" ht="15" hidden="false" customHeight="false" outlineLevel="0" collapsed="false">
      <c r="A715" s="20"/>
      <c r="B715" s="14"/>
      <c r="C715" s="15"/>
      <c r="D715" s="21"/>
      <c r="E715" s="21"/>
      <c r="F715" s="21"/>
      <c r="G715" s="21"/>
      <c r="H715" s="21"/>
      <c r="I715" s="15"/>
      <c r="J715" s="15"/>
      <c r="K715" s="22" t="str">
        <f aca="false">IF(COUNTA($A715:$J715)=0,"",IF($I715&lt;&gt;"",$I715,IFERROR(INDEX(Settings!$B$14:$B$28,MATCH($B715,Settings!$A$14:$A$28,0)),0)))</f>
        <v/>
      </c>
      <c r="L715" s="23" t="str">
        <f aca="false">IF(COUNTA($A715:$J715)=0,"",$G715*($K715+IFERROR(INDEX(Settings!$C$14:$C$28,MATCH($B715,Settings!$A$14:$A$28,0)),0)))</f>
        <v/>
      </c>
      <c r="M715" s="23" t="str">
        <f aca="false">IF(COUNTA($A715:$J715)=0,"",($G715+$H715*Settings!$B$10)*IFERROR(INDEX(Settings!$D$14:$D$28,MATCH($B715,Settings!$A$14:$A$28,0)),0))</f>
        <v/>
      </c>
      <c r="N715" s="23" t="str">
        <f aca="false">IF(COUNTA($A715:$J715)=0,"",$F715*IFERROR(INDEX(Settings!$E$14:$E$28,MATCH($B715,Settings!$A$14:$A$28,0)),0))</f>
        <v/>
      </c>
      <c r="O715" s="23" t="str">
        <f aca="false">IF(COUNTA($A715:$J715)=0,"",$D715*Settings!$B$5)</f>
        <v/>
      </c>
      <c r="P715" s="23" t="str">
        <f aca="false">IF(COUNTA($A715:$J715)=0,"",$G715*Settings!$B$6+$H715*Settings!$B$7)</f>
        <v/>
      </c>
      <c r="Q715" s="23" t="str">
        <f aca="false">IF(COUNTA($A715:$J715)=0,"",$L715*Settings!$B$8)</f>
        <v/>
      </c>
      <c r="R715" s="23" t="str">
        <f aca="false">IF(COUNTA($A715:$J715)=0,"",($P715+$Q715)*Settings!$B$9)</f>
        <v/>
      </c>
      <c r="S715" s="23" t="str">
        <f aca="false">IF(COUNTA($A715:$J715)=0,"",$C715+$J715+SUM($M715:$R715))</f>
        <v/>
      </c>
      <c r="T715" s="23" t="str">
        <f aca="false">IF(COUNTA($A715:$J715)=0,"",$L715-$S715)</f>
        <v/>
      </c>
      <c r="U715" s="24" t="str">
        <f aca="false">IF(COUNTA($A715:$J715)=0,"",IF($L715=0,0,$T715/$L715))</f>
        <v/>
      </c>
      <c r="V715" s="24" t="str">
        <f aca="false">IF(COUNTA($A715:$J715)=0,"",IF($D715=0,0,$E715/$D715))</f>
        <v/>
      </c>
      <c r="W715" s="24" t="str">
        <f aca="false">IF(COUNTA($A715:$J715)=0,"",IF($F715=0,0,$G715/$F715))</f>
        <v/>
      </c>
      <c r="X715" s="24" t="str">
        <f aca="false">IF(COUNTA($A715:$J715)=0,"",IF($F715=0,0,$H715/$F715))</f>
        <v/>
      </c>
      <c r="Y715" s="25" t="str">
        <f aca="false">IF(COUNTA($A715:$J715)=0,"",IF($C715=0,0,$L715/$C715))</f>
        <v/>
      </c>
      <c r="Z715" s="23" t="str">
        <f aca="false">IF(COUNTA($A715:$J715)=0,"",IF($G715=0,0,$C715/$G715))</f>
        <v/>
      </c>
      <c r="AA715" s="23" t="str">
        <f aca="false">IF(COUNTA($A715:$J715)=0,"",IF($G715=0,0,$T715/$G715))</f>
        <v/>
      </c>
      <c r="AB715" s="9" t="str">
        <f aca="false">IF(COUNTA($A715:$J715)=0,"",IF($B715="","Pick a product",IF($E715&gt;$D715,"Confirmed &gt; received",IF($F715&gt;$E715,"Dispatched &gt; confirmed",IF($G715+$H715&gt;$F715,"Delivered + returned &gt; dispatched","OK")))))</f>
        <v/>
      </c>
    </row>
    <row r="716" customFormat="false" ht="15" hidden="false" customHeight="false" outlineLevel="0" collapsed="false">
      <c r="A716" s="20"/>
      <c r="B716" s="14"/>
      <c r="C716" s="15"/>
      <c r="D716" s="21"/>
      <c r="E716" s="21"/>
      <c r="F716" s="21"/>
      <c r="G716" s="21"/>
      <c r="H716" s="21"/>
      <c r="I716" s="15"/>
      <c r="J716" s="15"/>
      <c r="K716" s="22" t="str">
        <f aca="false">IF(COUNTA($A716:$J716)=0,"",IF($I716&lt;&gt;"",$I716,IFERROR(INDEX(Settings!$B$14:$B$28,MATCH($B716,Settings!$A$14:$A$28,0)),0)))</f>
        <v/>
      </c>
      <c r="L716" s="23" t="str">
        <f aca="false">IF(COUNTA($A716:$J716)=0,"",$G716*($K716+IFERROR(INDEX(Settings!$C$14:$C$28,MATCH($B716,Settings!$A$14:$A$28,0)),0)))</f>
        <v/>
      </c>
      <c r="M716" s="23" t="str">
        <f aca="false">IF(COUNTA($A716:$J716)=0,"",($G716+$H716*Settings!$B$10)*IFERROR(INDEX(Settings!$D$14:$D$28,MATCH($B716,Settings!$A$14:$A$28,0)),0))</f>
        <v/>
      </c>
      <c r="N716" s="23" t="str">
        <f aca="false">IF(COUNTA($A716:$J716)=0,"",$F716*IFERROR(INDEX(Settings!$E$14:$E$28,MATCH($B716,Settings!$A$14:$A$28,0)),0))</f>
        <v/>
      </c>
      <c r="O716" s="23" t="str">
        <f aca="false">IF(COUNTA($A716:$J716)=0,"",$D716*Settings!$B$5)</f>
        <v/>
      </c>
      <c r="P716" s="23" t="str">
        <f aca="false">IF(COUNTA($A716:$J716)=0,"",$G716*Settings!$B$6+$H716*Settings!$B$7)</f>
        <v/>
      </c>
      <c r="Q716" s="23" t="str">
        <f aca="false">IF(COUNTA($A716:$J716)=0,"",$L716*Settings!$B$8)</f>
        <v/>
      </c>
      <c r="R716" s="23" t="str">
        <f aca="false">IF(COUNTA($A716:$J716)=0,"",($P716+$Q716)*Settings!$B$9)</f>
        <v/>
      </c>
      <c r="S716" s="23" t="str">
        <f aca="false">IF(COUNTA($A716:$J716)=0,"",$C716+$J716+SUM($M716:$R716))</f>
        <v/>
      </c>
      <c r="T716" s="23" t="str">
        <f aca="false">IF(COUNTA($A716:$J716)=0,"",$L716-$S716)</f>
        <v/>
      </c>
      <c r="U716" s="24" t="str">
        <f aca="false">IF(COUNTA($A716:$J716)=0,"",IF($L716=0,0,$T716/$L716))</f>
        <v/>
      </c>
      <c r="V716" s="24" t="str">
        <f aca="false">IF(COUNTA($A716:$J716)=0,"",IF($D716=0,0,$E716/$D716))</f>
        <v/>
      </c>
      <c r="W716" s="24" t="str">
        <f aca="false">IF(COUNTA($A716:$J716)=0,"",IF($F716=0,0,$G716/$F716))</f>
        <v/>
      </c>
      <c r="X716" s="24" t="str">
        <f aca="false">IF(COUNTA($A716:$J716)=0,"",IF($F716=0,0,$H716/$F716))</f>
        <v/>
      </c>
      <c r="Y716" s="25" t="str">
        <f aca="false">IF(COUNTA($A716:$J716)=0,"",IF($C716=0,0,$L716/$C716))</f>
        <v/>
      </c>
      <c r="Z716" s="23" t="str">
        <f aca="false">IF(COUNTA($A716:$J716)=0,"",IF($G716=0,0,$C716/$G716))</f>
        <v/>
      </c>
      <c r="AA716" s="23" t="str">
        <f aca="false">IF(COUNTA($A716:$J716)=0,"",IF($G716=0,0,$T716/$G716))</f>
        <v/>
      </c>
      <c r="AB716" s="9" t="str">
        <f aca="false">IF(COUNTA($A716:$J716)=0,"",IF($B716="","Pick a product",IF($E716&gt;$D716,"Confirmed &gt; received",IF($F716&gt;$E716,"Dispatched &gt; confirmed",IF($G716+$H716&gt;$F716,"Delivered + returned &gt; dispatched","OK")))))</f>
        <v/>
      </c>
    </row>
    <row r="717" customFormat="false" ht="15" hidden="false" customHeight="false" outlineLevel="0" collapsed="false">
      <c r="A717" s="20"/>
      <c r="B717" s="14"/>
      <c r="C717" s="15"/>
      <c r="D717" s="21"/>
      <c r="E717" s="21"/>
      <c r="F717" s="21"/>
      <c r="G717" s="21"/>
      <c r="H717" s="21"/>
      <c r="I717" s="15"/>
      <c r="J717" s="15"/>
      <c r="K717" s="22" t="str">
        <f aca="false">IF(COUNTA($A717:$J717)=0,"",IF($I717&lt;&gt;"",$I717,IFERROR(INDEX(Settings!$B$14:$B$28,MATCH($B717,Settings!$A$14:$A$28,0)),0)))</f>
        <v/>
      </c>
      <c r="L717" s="23" t="str">
        <f aca="false">IF(COUNTA($A717:$J717)=0,"",$G717*($K717+IFERROR(INDEX(Settings!$C$14:$C$28,MATCH($B717,Settings!$A$14:$A$28,0)),0)))</f>
        <v/>
      </c>
      <c r="M717" s="23" t="str">
        <f aca="false">IF(COUNTA($A717:$J717)=0,"",($G717+$H717*Settings!$B$10)*IFERROR(INDEX(Settings!$D$14:$D$28,MATCH($B717,Settings!$A$14:$A$28,0)),0))</f>
        <v/>
      </c>
      <c r="N717" s="23" t="str">
        <f aca="false">IF(COUNTA($A717:$J717)=0,"",$F717*IFERROR(INDEX(Settings!$E$14:$E$28,MATCH($B717,Settings!$A$14:$A$28,0)),0))</f>
        <v/>
      </c>
      <c r="O717" s="23" t="str">
        <f aca="false">IF(COUNTA($A717:$J717)=0,"",$D717*Settings!$B$5)</f>
        <v/>
      </c>
      <c r="P717" s="23" t="str">
        <f aca="false">IF(COUNTA($A717:$J717)=0,"",$G717*Settings!$B$6+$H717*Settings!$B$7)</f>
        <v/>
      </c>
      <c r="Q717" s="23" t="str">
        <f aca="false">IF(COUNTA($A717:$J717)=0,"",$L717*Settings!$B$8)</f>
        <v/>
      </c>
      <c r="R717" s="23" t="str">
        <f aca="false">IF(COUNTA($A717:$J717)=0,"",($P717+$Q717)*Settings!$B$9)</f>
        <v/>
      </c>
      <c r="S717" s="23" t="str">
        <f aca="false">IF(COUNTA($A717:$J717)=0,"",$C717+$J717+SUM($M717:$R717))</f>
        <v/>
      </c>
      <c r="T717" s="23" t="str">
        <f aca="false">IF(COUNTA($A717:$J717)=0,"",$L717-$S717)</f>
        <v/>
      </c>
      <c r="U717" s="24" t="str">
        <f aca="false">IF(COUNTA($A717:$J717)=0,"",IF($L717=0,0,$T717/$L717))</f>
        <v/>
      </c>
      <c r="V717" s="24" t="str">
        <f aca="false">IF(COUNTA($A717:$J717)=0,"",IF($D717=0,0,$E717/$D717))</f>
        <v/>
      </c>
      <c r="W717" s="24" t="str">
        <f aca="false">IF(COUNTA($A717:$J717)=0,"",IF($F717=0,0,$G717/$F717))</f>
        <v/>
      </c>
      <c r="X717" s="24" t="str">
        <f aca="false">IF(COUNTA($A717:$J717)=0,"",IF($F717=0,0,$H717/$F717))</f>
        <v/>
      </c>
      <c r="Y717" s="25" t="str">
        <f aca="false">IF(COUNTA($A717:$J717)=0,"",IF($C717=0,0,$L717/$C717))</f>
        <v/>
      </c>
      <c r="Z717" s="23" t="str">
        <f aca="false">IF(COUNTA($A717:$J717)=0,"",IF($G717=0,0,$C717/$G717))</f>
        <v/>
      </c>
      <c r="AA717" s="23" t="str">
        <f aca="false">IF(COUNTA($A717:$J717)=0,"",IF($G717=0,0,$T717/$G717))</f>
        <v/>
      </c>
      <c r="AB717" s="9" t="str">
        <f aca="false">IF(COUNTA($A717:$J717)=0,"",IF($B717="","Pick a product",IF($E717&gt;$D717,"Confirmed &gt; received",IF($F717&gt;$E717,"Dispatched &gt; confirmed",IF($G717+$H717&gt;$F717,"Delivered + returned &gt; dispatched","OK")))))</f>
        <v/>
      </c>
    </row>
    <row r="718" customFormat="false" ht="15" hidden="false" customHeight="false" outlineLevel="0" collapsed="false">
      <c r="A718" s="20"/>
      <c r="B718" s="14"/>
      <c r="C718" s="15"/>
      <c r="D718" s="21"/>
      <c r="E718" s="21"/>
      <c r="F718" s="21"/>
      <c r="G718" s="21"/>
      <c r="H718" s="21"/>
      <c r="I718" s="15"/>
      <c r="J718" s="15"/>
      <c r="K718" s="22" t="str">
        <f aca="false">IF(COUNTA($A718:$J718)=0,"",IF($I718&lt;&gt;"",$I718,IFERROR(INDEX(Settings!$B$14:$B$28,MATCH($B718,Settings!$A$14:$A$28,0)),0)))</f>
        <v/>
      </c>
      <c r="L718" s="23" t="str">
        <f aca="false">IF(COUNTA($A718:$J718)=0,"",$G718*($K718+IFERROR(INDEX(Settings!$C$14:$C$28,MATCH($B718,Settings!$A$14:$A$28,0)),0)))</f>
        <v/>
      </c>
      <c r="M718" s="23" t="str">
        <f aca="false">IF(COUNTA($A718:$J718)=0,"",($G718+$H718*Settings!$B$10)*IFERROR(INDEX(Settings!$D$14:$D$28,MATCH($B718,Settings!$A$14:$A$28,0)),0))</f>
        <v/>
      </c>
      <c r="N718" s="23" t="str">
        <f aca="false">IF(COUNTA($A718:$J718)=0,"",$F718*IFERROR(INDEX(Settings!$E$14:$E$28,MATCH($B718,Settings!$A$14:$A$28,0)),0))</f>
        <v/>
      </c>
      <c r="O718" s="23" t="str">
        <f aca="false">IF(COUNTA($A718:$J718)=0,"",$D718*Settings!$B$5)</f>
        <v/>
      </c>
      <c r="P718" s="23" t="str">
        <f aca="false">IF(COUNTA($A718:$J718)=0,"",$G718*Settings!$B$6+$H718*Settings!$B$7)</f>
        <v/>
      </c>
      <c r="Q718" s="23" t="str">
        <f aca="false">IF(COUNTA($A718:$J718)=0,"",$L718*Settings!$B$8)</f>
        <v/>
      </c>
      <c r="R718" s="23" t="str">
        <f aca="false">IF(COUNTA($A718:$J718)=0,"",($P718+$Q718)*Settings!$B$9)</f>
        <v/>
      </c>
      <c r="S718" s="23" t="str">
        <f aca="false">IF(COUNTA($A718:$J718)=0,"",$C718+$J718+SUM($M718:$R718))</f>
        <v/>
      </c>
      <c r="T718" s="23" t="str">
        <f aca="false">IF(COUNTA($A718:$J718)=0,"",$L718-$S718)</f>
        <v/>
      </c>
      <c r="U718" s="24" t="str">
        <f aca="false">IF(COUNTA($A718:$J718)=0,"",IF($L718=0,0,$T718/$L718))</f>
        <v/>
      </c>
      <c r="V718" s="24" t="str">
        <f aca="false">IF(COUNTA($A718:$J718)=0,"",IF($D718=0,0,$E718/$D718))</f>
        <v/>
      </c>
      <c r="W718" s="24" t="str">
        <f aca="false">IF(COUNTA($A718:$J718)=0,"",IF($F718=0,0,$G718/$F718))</f>
        <v/>
      </c>
      <c r="X718" s="24" t="str">
        <f aca="false">IF(COUNTA($A718:$J718)=0,"",IF($F718=0,0,$H718/$F718))</f>
        <v/>
      </c>
      <c r="Y718" s="25" t="str">
        <f aca="false">IF(COUNTA($A718:$J718)=0,"",IF($C718=0,0,$L718/$C718))</f>
        <v/>
      </c>
      <c r="Z718" s="23" t="str">
        <f aca="false">IF(COUNTA($A718:$J718)=0,"",IF($G718=0,0,$C718/$G718))</f>
        <v/>
      </c>
      <c r="AA718" s="23" t="str">
        <f aca="false">IF(COUNTA($A718:$J718)=0,"",IF($G718=0,0,$T718/$G718))</f>
        <v/>
      </c>
      <c r="AB718" s="9" t="str">
        <f aca="false">IF(COUNTA($A718:$J718)=0,"",IF($B718="","Pick a product",IF($E718&gt;$D718,"Confirmed &gt; received",IF($F718&gt;$E718,"Dispatched &gt; confirmed",IF($G718+$H718&gt;$F718,"Delivered + returned &gt; dispatched","OK")))))</f>
        <v/>
      </c>
    </row>
    <row r="719" customFormat="false" ht="15" hidden="false" customHeight="false" outlineLevel="0" collapsed="false">
      <c r="A719" s="20"/>
      <c r="B719" s="14"/>
      <c r="C719" s="15"/>
      <c r="D719" s="21"/>
      <c r="E719" s="21"/>
      <c r="F719" s="21"/>
      <c r="G719" s="21"/>
      <c r="H719" s="21"/>
      <c r="I719" s="15"/>
      <c r="J719" s="15"/>
      <c r="K719" s="22" t="str">
        <f aca="false">IF(COUNTA($A719:$J719)=0,"",IF($I719&lt;&gt;"",$I719,IFERROR(INDEX(Settings!$B$14:$B$28,MATCH($B719,Settings!$A$14:$A$28,0)),0)))</f>
        <v/>
      </c>
      <c r="L719" s="23" t="str">
        <f aca="false">IF(COUNTA($A719:$J719)=0,"",$G719*($K719+IFERROR(INDEX(Settings!$C$14:$C$28,MATCH($B719,Settings!$A$14:$A$28,0)),0)))</f>
        <v/>
      </c>
      <c r="M719" s="23" t="str">
        <f aca="false">IF(COUNTA($A719:$J719)=0,"",($G719+$H719*Settings!$B$10)*IFERROR(INDEX(Settings!$D$14:$D$28,MATCH($B719,Settings!$A$14:$A$28,0)),0))</f>
        <v/>
      </c>
      <c r="N719" s="23" t="str">
        <f aca="false">IF(COUNTA($A719:$J719)=0,"",$F719*IFERROR(INDEX(Settings!$E$14:$E$28,MATCH($B719,Settings!$A$14:$A$28,0)),0))</f>
        <v/>
      </c>
      <c r="O719" s="23" t="str">
        <f aca="false">IF(COUNTA($A719:$J719)=0,"",$D719*Settings!$B$5)</f>
        <v/>
      </c>
      <c r="P719" s="23" t="str">
        <f aca="false">IF(COUNTA($A719:$J719)=0,"",$G719*Settings!$B$6+$H719*Settings!$B$7)</f>
        <v/>
      </c>
      <c r="Q719" s="23" t="str">
        <f aca="false">IF(COUNTA($A719:$J719)=0,"",$L719*Settings!$B$8)</f>
        <v/>
      </c>
      <c r="R719" s="23" t="str">
        <f aca="false">IF(COUNTA($A719:$J719)=0,"",($P719+$Q719)*Settings!$B$9)</f>
        <v/>
      </c>
      <c r="S719" s="23" t="str">
        <f aca="false">IF(COUNTA($A719:$J719)=0,"",$C719+$J719+SUM($M719:$R719))</f>
        <v/>
      </c>
      <c r="T719" s="23" t="str">
        <f aca="false">IF(COUNTA($A719:$J719)=0,"",$L719-$S719)</f>
        <v/>
      </c>
      <c r="U719" s="24" t="str">
        <f aca="false">IF(COUNTA($A719:$J719)=0,"",IF($L719=0,0,$T719/$L719))</f>
        <v/>
      </c>
      <c r="V719" s="24" t="str">
        <f aca="false">IF(COUNTA($A719:$J719)=0,"",IF($D719=0,0,$E719/$D719))</f>
        <v/>
      </c>
      <c r="W719" s="24" t="str">
        <f aca="false">IF(COUNTA($A719:$J719)=0,"",IF($F719=0,0,$G719/$F719))</f>
        <v/>
      </c>
      <c r="X719" s="24" t="str">
        <f aca="false">IF(COUNTA($A719:$J719)=0,"",IF($F719=0,0,$H719/$F719))</f>
        <v/>
      </c>
      <c r="Y719" s="25" t="str">
        <f aca="false">IF(COUNTA($A719:$J719)=0,"",IF($C719=0,0,$L719/$C719))</f>
        <v/>
      </c>
      <c r="Z719" s="23" t="str">
        <f aca="false">IF(COUNTA($A719:$J719)=0,"",IF($G719=0,0,$C719/$G719))</f>
        <v/>
      </c>
      <c r="AA719" s="23" t="str">
        <f aca="false">IF(COUNTA($A719:$J719)=0,"",IF($G719=0,0,$T719/$G719))</f>
        <v/>
      </c>
      <c r="AB719" s="9" t="str">
        <f aca="false">IF(COUNTA($A719:$J719)=0,"",IF($B719="","Pick a product",IF($E719&gt;$D719,"Confirmed &gt; received",IF($F719&gt;$E719,"Dispatched &gt; confirmed",IF($G719+$H719&gt;$F719,"Delivered + returned &gt; dispatched","OK")))))</f>
        <v/>
      </c>
    </row>
    <row r="720" customFormat="false" ht="15" hidden="false" customHeight="false" outlineLevel="0" collapsed="false">
      <c r="A720" s="20"/>
      <c r="B720" s="14"/>
      <c r="C720" s="15"/>
      <c r="D720" s="21"/>
      <c r="E720" s="21"/>
      <c r="F720" s="21"/>
      <c r="G720" s="21"/>
      <c r="H720" s="21"/>
      <c r="I720" s="15"/>
      <c r="J720" s="15"/>
      <c r="K720" s="22" t="str">
        <f aca="false">IF(COUNTA($A720:$J720)=0,"",IF($I720&lt;&gt;"",$I720,IFERROR(INDEX(Settings!$B$14:$B$28,MATCH($B720,Settings!$A$14:$A$28,0)),0)))</f>
        <v/>
      </c>
      <c r="L720" s="23" t="str">
        <f aca="false">IF(COUNTA($A720:$J720)=0,"",$G720*($K720+IFERROR(INDEX(Settings!$C$14:$C$28,MATCH($B720,Settings!$A$14:$A$28,0)),0)))</f>
        <v/>
      </c>
      <c r="M720" s="23" t="str">
        <f aca="false">IF(COUNTA($A720:$J720)=0,"",($G720+$H720*Settings!$B$10)*IFERROR(INDEX(Settings!$D$14:$D$28,MATCH($B720,Settings!$A$14:$A$28,0)),0))</f>
        <v/>
      </c>
      <c r="N720" s="23" t="str">
        <f aca="false">IF(COUNTA($A720:$J720)=0,"",$F720*IFERROR(INDEX(Settings!$E$14:$E$28,MATCH($B720,Settings!$A$14:$A$28,0)),0))</f>
        <v/>
      </c>
      <c r="O720" s="23" t="str">
        <f aca="false">IF(COUNTA($A720:$J720)=0,"",$D720*Settings!$B$5)</f>
        <v/>
      </c>
      <c r="P720" s="23" t="str">
        <f aca="false">IF(COUNTA($A720:$J720)=0,"",$G720*Settings!$B$6+$H720*Settings!$B$7)</f>
        <v/>
      </c>
      <c r="Q720" s="23" t="str">
        <f aca="false">IF(COUNTA($A720:$J720)=0,"",$L720*Settings!$B$8)</f>
        <v/>
      </c>
      <c r="R720" s="23" t="str">
        <f aca="false">IF(COUNTA($A720:$J720)=0,"",($P720+$Q720)*Settings!$B$9)</f>
        <v/>
      </c>
      <c r="S720" s="23" t="str">
        <f aca="false">IF(COUNTA($A720:$J720)=0,"",$C720+$J720+SUM($M720:$R720))</f>
        <v/>
      </c>
      <c r="T720" s="23" t="str">
        <f aca="false">IF(COUNTA($A720:$J720)=0,"",$L720-$S720)</f>
        <v/>
      </c>
      <c r="U720" s="24" t="str">
        <f aca="false">IF(COUNTA($A720:$J720)=0,"",IF($L720=0,0,$T720/$L720))</f>
        <v/>
      </c>
      <c r="V720" s="24" t="str">
        <f aca="false">IF(COUNTA($A720:$J720)=0,"",IF($D720=0,0,$E720/$D720))</f>
        <v/>
      </c>
      <c r="W720" s="24" t="str">
        <f aca="false">IF(COUNTA($A720:$J720)=0,"",IF($F720=0,0,$G720/$F720))</f>
        <v/>
      </c>
      <c r="X720" s="24" t="str">
        <f aca="false">IF(COUNTA($A720:$J720)=0,"",IF($F720=0,0,$H720/$F720))</f>
        <v/>
      </c>
      <c r="Y720" s="25" t="str">
        <f aca="false">IF(COUNTA($A720:$J720)=0,"",IF($C720=0,0,$L720/$C720))</f>
        <v/>
      </c>
      <c r="Z720" s="23" t="str">
        <f aca="false">IF(COUNTA($A720:$J720)=0,"",IF($G720=0,0,$C720/$G720))</f>
        <v/>
      </c>
      <c r="AA720" s="23" t="str">
        <f aca="false">IF(COUNTA($A720:$J720)=0,"",IF($G720=0,0,$T720/$G720))</f>
        <v/>
      </c>
      <c r="AB720" s="9" t="str">
        <f aca="false">IF(COUNTA($A720:$J720)=0,"",IF($B720="","Pick a product",IF($E720&gt;$D720,"Confirmed &gt; received",IF($F720&gt;$E720,"Dispatched &gt; confirmed",IF($G720+$H720&gt;$F720,"Delivered + returned &gt; dispatched","OK")))))</f>
        <v/>
      </c>
    </row>
    <row r="721" customFormat="false" ht="15" hidden="false" customHeight="false" outlineLevel="0" collapsed="false">
      <c r="A721" s="20"/>
      <c r="B721" s="14"/>
      <c r="C721" s="15"/>
      <c r="D721" s="21"/>
      <c r="E721" s="21"/>
      <c r="F721" s="21"/>
      <c r="G721" s="21"/>
      <c r="H721" s="21"/>
      <c r="I721" s="15"/>
      <c r="J721" s="15"/>
      <c r="K721" s="22" t="str">
        <f aca="false">IF(COUNTA($A721:$J721)=0,"",IF($I721&lt;&gt;"",$I721,IFERROR(INDEX(Settings!$B$14:$B$28,MATCH($B721,Settings!$A$14:$A$28,0)),0)))</f>
        <v/>
      </c>
      <c r="L721" s="23" t="str">
        <f aca="false">IF(COUNTA($A721:$J721)=0,"",$G721*($K721+IFERROR(INDEX(Settings!$C$14:$C$28,MATCH($B721,Settings!$A$14:$A$28,0)),0)))</f>
        <v/>
      </c>
      <c r="M721" s="23" t="str">
        <f aca="false">IF(COUNTA($A721:$J721)=0,"",($G721+$H721*Settings!$B$10)*IFERROR(INDEX(Settings!$D$14:$D$28,MATCH($B721,Settings!$A$14:$A$28,0)),0))</f>
        <v/>
      </c>
      <c r="N721" s="23" t="str">
        <f aca="false">IF(COUNTA($A721:$J721)=0,"",$F721*IFERROR(INDEX(Settings!$E$14:$E$28,MATCH($B721,Settings!$A$14:$A$28,0)),0))</f>
        <v/>
      </c>
      <c r="O721" s="23" t="str">
        <f aca="false">IF(COUNTA($A721:$J721)=0,"",$D721*Settings!$B$5)</f>
        <v/>
      </c>
      <c r="P721" s="23" t="str">
        <f aca="false">IF(COUNTA($A721:$J721)=0,"",$G721*Settings!$B$6+$H721*Settings!$B$7)</f>
        <v/>
      </c>
      <c r="Q721" s="23" t="str">
        <f aca="false">IF(COUNTA($A721:$J721)=0,"",$L721*Settings!$B$8)</f>
        <v/>
      </c>
      <c r="R721" s="23" t="str">
        <f aca="false">IF(COUNTA($A721:$J721)=0,"",($P721+$Q721)*Settings!$B$9)</f>
        <v/>
      </c>
      <c r="S721" s="23" t="str">
        <f aca="false">IF(COUNTA($A721:$J721)=0,"",$C721+$J721+SUM($M721:$R721))</f>
        <v/>
      </c>
      <c r="T721" s="23" t="str">
        <f aca="false">IF(COUNTA($A721:$J721)=0,"",$L721-$S721)</f>
        <v/>
      </c>
      <c r="U721" s="24" t="str">
        <f aca="false">IF(COUNTA($A721:$J721)=0,"",IF($L721=0,0,$T721/$L721))</f>
        <v/>
      </c>
      <c r="V721" s="24" t="str">
        <f aca="false">IF(COUNTA($A721:$J721)=0,"",IF($D721=0,0,$E721/$D721))</f>
        <v/>
      </c>
      <c r="W721" s="24" t="str">
        <f aca="false">IF(COUNTA($A721:$J721)=0,"",IF($F721=0,0,$G721/$F721))</f>
        <v/>
      </c>
      <c r="X721" s="24" t="str">
        <f aca="false">IF(COUNTA($A721:$J721)=0,"",IF($F721=0,0,$H721/$F721))</f>
        <v/>
      </c>
      <c r="Y721" s="25" t="str">
        <f aca="false">IF(COUNTA($A721:$J721)=0,"",IF($C721=0,0,$L721/$C721))</f>
        <v/>
      </c>
      <c r="Z721" s="23" t="str">
        <f aca="false">IF(COUNTA($A721:$J721)=0,"",IF($G721=0,0,$C721/$G721))</f>
        <v/>
      </c>
      <c r="AA721" s="23" t="str">
        <f aca="false">IF(COUNTA($A721:$J721)=0,"",IF($G721=0,0,$T721/$G721))</f>
        <v/>
      </c>
      <c r="AB721" s="9" t="str">
        <f aca="false">IF(COUNTA($A721:$J721)=0,"",IF($B721="","Pick a product",IF($E721&gt;$D721,"Confirmed &gt; received",IF($F721&gt;$E721,"Dispatched &gt; confirmed",IF($G721+$H721&gt;$F721,"Delivered + returned &gt; dispatched","OK")))))</f>
        <v/>
      </c>
    </row>
    <row r="722" customFormat="false" ht="15" hidden="false" customHeight="false" outlineLevel="0" collapsed="false">
      <c r="A722" s="20"/>
      <c r="B722" s="14"/>
      <c r="C722" s="15"/>
      <c r="D722" s="21"/>
      <c r="E722" s="21"/>
      <c r="F722" s="21"/>
      <c r="G722" s="21"/>
      <c r="H722" s="21"/>
      <c r="I722" s="15"/>
      <c r="J722" s="15"/>
      <c r="K722" s="22" t="str">
        <f aca="false">IF(COUNTA($A722:$J722)=0,"",IF($I722&lt;&gt;"",$I722,IFERROR(INDEX(Settings!$B$14:$B$28,MATCH($B722,Settings!$A$14:$A$28,0)),0)))</f>
        <v/>
      </c>
      <c r="L722" s="23" t="str">
        <f aca="false">IF(COUNTA($A722:$J722)=0,"",$G722*($K722+IFERROR(INDEX(Settings!$C$14:$C$28,MATCH($B722,Settings!$A$14:$A$28,0)),0)))</f>
        <v/>
      </c>
      <c r="M722" s="23" t="str">
        <f aca="false">IF(COUNTA($A722:$J722)=0,"",($G722+$H722*Settings!$B$10)*IFERROR(INDEX(Settings!$D$14:$D$28,MATCH($B722,Settings!$A$14:$A$28,0)),0))</f>
        <v/>
      </c>
      <c r="N722" s="23" t="str">
        <f aca="false">IF(COUNTA($A722:$J722)=0,"",$F722*IFERROR(INDEX(Settings!$E$14:$E$28,MATCH($B722,Settings!$A$14:$A$28,0)),0))</f>
        <v/>
      </c>
      <c r="O722" s="23" t="str">
        <f aca="false">IF(COUNTA($A722:$J722)=0,"",$D722*Settings!$B$5)</f>
        <v/>
      </c>
      <c r="P722" s="23" t="str">
        <f aca="false">IF(COUNTA($A722:$J722)=0,"",$G722*Settings!$B$6+$H722*Settings!$B$7)</f>
        <v/>
      </c>
      <c r="Q722" s="23" t="str">
        <f aca="false">IF(COUNTA($A722:$J722)=0,"",$L722*Settings!$B$8)</f>
        <v/>
      </c>
      <c r="R722" s="23" t="str">
        <f aca="false">IF(COUNTA($A722:$J722)=0,"",($P722+$Q722)*Settings!$B$9)</f>
        <v/>
      </c>
      <c r="S722" s="23" t="str">
        <f aca="false">IF(COUNTA($A722:$J722)=0,"",$C722+$J722+SUM($M722:$R722))</f>
        <v/>
      </c>
      <c r="T722" s="23" t="str">
        <f aca="false">IF(COUNTA($A722:$J722)=0,"",$L722-$S722)</f>
        <v/>
      </c>
      <c r="U722" s="24" t="str">
        <f aca="false">IF(COUNTA($A722:$J722)=0,"",IF($L722=0,0,$T722/$L722))</f>
        <v/>
      </c>
      <c r="V722" s="24" t="str">
        <f aca="false">IF(COUNTA($A722:$J722)=0,"",IF($D722=0,0,$E722/$D722))</f>
        <v/>
      </c>
      <c r="W722" s="24" t="str">
        <f aca="false">IF(COUNTA($A722:$J722)=0,"",IF($F722=0,0,$G722/$F722))</f>
        <v/>
      </c>
      <c r="X722" s="24" t="str">
        <f aca="false">IF(COUNTA($A722:$J722)=0,"",IF($F722=0,0,$H722/$F722))</f>
        <v/>
      </c>
      <c r="Y722" s="25" t="str">
        <f aca="false">IF(COUNTA($A722:$J722)=0,"",IF($C722=0,0,$L722/$C722))</f>
        <v/>
      </c>
      <c r="Z722" s="23" t="str">
        <f aca="false">IF(COUNTA($A722:$J722)=0,"",IF($G722=0,0,$C722/$G722))</f>
        <v/>
      </c>
      <c r="AA722" s="23" t="str">
        <f aca="false">IF(COUNTA($A722:$J722)=0,"",IF($G722=0,0,$T722/$G722))</f>
        <v/>
      </c>
      <c r="AB722" s="9" t="str">
        <f aca="false">IF(COUNTA($A722:$J722)=0,"",IF($B722="","Pick a product",IF($E722&gt;$D722,"Confirmed &gt; received",IF($F722&gt;$E722,"Dispatched &gt; confirmed",IF($G722+$H722&gt;$F722,"Delivered + returned &gt; dispatched","OK")))))</f>
        <v/>
      </c>
    </row>
    <row r="723" customFormat="false" ht="15" hidden="false" customHeight="false" outlineLevel="0" collapsed="false">
      <c r="A723" s="20"/>
      <c r="B723" s="14"/>
      <c r="C723" s="15"/>
      <c r="D723" s="21"/>
      <c r="E723" s="21"/>
      <c r="F723" s="21"/>
      <c r="G723" s="21"/>
      <c r="H723" s="21"/>
      <c r="I723" s="15"/>
      <c r="J723" s="15"/>
      <c r="K723" s="22" t="str">
        <f aca="false">IF(COUNTA($A723:$J723)=0,"",IF($I723&lt;&gt;"",$I723,IFERROR(INDEX(Settings!$B$14:$B$28,MATCH($B723,Settings!$A$14:$A$28,0)),0)))</f>
        <v/>
      </c>
      <c r="L723" s="23" t="str">
        <f aca="false">IF(COUNTA($A723:$J723)=0,"",$G723*($K723+IFERROR(INDEX(Settings!$C$14:$C$28,MATCH($B723,Settings!$A$14:$A$28,0)),0)))</f>
        <v/>
      </c>
      <c r="M723" s="23" t="str">
        <f aca="false">IF(COUNTA($A723:$J723)=0,"",($G723+$H723*Settings!$B$10)*IFERROR(INDEX(Settings!$D$14:$D$28,MATCH($B723,Settings!$A$14:$A$28,0)),0))</f>
        <v/>
      </c>
      <c r="N723" s="23" t="str">
        <f aca="false">IF(COUNTA($A723:$J723)=0,"",$F723*IFERROR(INDEX(Settings!$E$14:$E$28,MATCH($B723,Settings!$A$14:$A$28,0)),0))</f>
        <v/>
      </c>
      <c r="O723" s="23" t="str">
        <f aca="false">IF(COUNTA($A723:$J723)=0,"",$D723*Settings!$B$5)</f>
        <v/>
      </c>
      <c r="P723" s="23" t="str">
        <f aca="false">IF(COUNTA($A723:$J723)=0,"",$G723*Settings!$B$6+$H723*Settings!$B$7)</f>
        <v/>
      </c>
      <c r="Q723" s="23" t="str">
        <f aca="false">IF(COUNTA($A723:$J723)=0,"",$L723*Settings!$B$8)</f>
        <v/>
      </c>
      <c r="R723" s="23" t="str">
        <f aca="false">IF(COUNTA($A723:$J723)=0,"",($P723+$Q723)*Settings!$B$9)</f>
        <v/>
      </c>
      <c r="S723" s="23" t="str">
        <f aca="false">IF(COUNTA($A723:$J723)=0,"",$C723+$J723+SUM($M723:$R723))</f>
        <v/>
      </c>
      <c r="T723" s="23" t="str">
        <f aca="false">IF(COUNTA($A723:$J723)=0,"",$L723-$S723)</f>
        <v/>
      </c>
      <c r="U723" s="24" t="str">
        <f aca="false">IF(COUNTA($A723:$J723)=0,"",IF($L723=0,0,$T723/$L723))</f>
        <v/>
      </c>
      <c r="V723" s="24" t="str">
        <f aca="false">IF(COUNTA($A723:$J723)=0,"",IF($D723=0,0,$E723/$D723))</f>
        <v/>
      </c>
      <c r="W723" s="24" t="str">
        <f aca="false">IF(COUNTA($A723:$J723)=0,"",IF($F723=0,0,$G723/$F723))</f>
        <v/>
      </c>
      <c r="X723" s="24" t="str">
        <f aca="false">IF(COUNTA($A723:$J723)=0,"",IF($F723=0,0,$H723/$F723))</f>
        <v/>
      </c>
      <c r="Y723" s="25" t="str">
        <f aca="false">IF(COUNTA($A723:$J723)=0,"",IF($C723=0,0,$L723/$C723))</f>
        <v/>
      </c>
      <c r="Z723" s="23" t="str">
        <f aca="false">IF(COUNTA($A723:$J723)=0,"",IF($G723=0,0,$C723/$G723))</f>
        <v/>
      </c>
      <c r="AA723" s="23" t="str">
        <f aca="false">IF(COUNTA($A723:$J723)=0,"",IF($G723=0,0,$T723/$G723))</f>
        <v/>
      </c>
      <c r="AB723" s="9" t="str">
        <f aca="false">IF(COUNTA($A723:$J723)=0,"",IF($B723="","Pick a product",IF($E723&gt;$D723,"Confirmed &gt; received",IF($F723&gt;$E723,"Dispatched &gt; confirmed",IF($G723+$H723&gt;$F723,"Delivered + returned &gt; dispatched","OK")))))</f>
        <v/>
      </c>
    </row>
    <row r="724" customFormat="false" ht="15" hidden="false" customHeight="false" outlineLevel="0" collapsed="false">
      <c r="A724" s="20"/>
      <c r="B724" s="14"/>
      <c r="C724" s="15"/>
      <c r="D724" s="21"/>
      <c r="E724" s="21"/>
      <c r="F724" s="21"/>
      <c r="G724" s="21"/>
      <c r="H724" s="21"/>
      <c r="I724" s="15"/>
      <c r="J724" s="15"/>
      <c r="K724" s="22" t="str">
        <f aca="false">IF(COUNTA($A724:$J724)=0,"",IF($I724&lt;&gt;"",$I724,IFERROR(INDEX(Settings!$B$14:$B$28,MATCH($B724,Settings!$A$14:$A$28,0)),0)))</f>
        <v/>
      </c>
      <c r="L724" s="23" t="str">
        <f aca="false">IF(COUNTA($A724:$J724)=0,"",$G724*($K724+IFERROR(INDEX(Settings!$C$14:$C$28,MATCH($B724,Settings!$A$14:$A$28,0)),0)))</f>
        <v/>
      </c>
      <c r="M724" s="23" t="str">
        <f aca="false">IF(COUNTA($A724:$J724)=0,"",($G724+$H724*Settings!$B$10)*IFERROR(INDEX(Settings!$D$14:$D$28,MATCH($B724,Settings!$A$14:$A$28,0)),0))</f>
        <v/>
      </c>
      <c r="N724" s="23" t="str">
        <f aca="false">IF(COUNTA($A724:$J724)=0,"",$F724*IFERROR(INDEX(Settings!$E$14:$E$28,MATCH($B724,Settings!$A$14:$A$28,0)),0))</f>
        <v/>
      </c>
      <c r="O724" s="23" t="str">
        <f aca="false">IF(COUNTA($A724:$J724)=0,"",$D724*Settings!$B$5)</f>
        <v/>
      </c>
      <c r="P724" s="23" t="str">
        <f aca="false">IF(COUNTA($A724:$J724)=0,"",$G724*Settings!$B$6+$H724*Settings!$B$7)</f>
        <v/>
      </c>
      <c r="Q724" s="23" t="str">
        <f aca="false">IF(COUNTA($A724:$J724)=0,"",$L724*Settings!$B$8)</f>
        <v/>
      </c>
      <c r="R724" s="23" t="str">
        <f aca="false">IF(COUNTA($A724:$J724)=0,"",($P724+$Q724)*Settings!$B$9)</f>
        <v/>
      </c>
      <c r="S724" s="23" t="str">
        <f aca="false">IF(COUNTA($A724:$J724)=0,"",$C724+$J724+SUM($M724:$R724))</f>
        <v/>
      </c>
      <c r="T724" s="23" t="str">
        <f aca="false">IF(COUNTA($A724:$J724)=0,"",$L724-$S724)</f>
        <v/>
      </c>
      <c r="U724" s="24" t="str">
        <f aca="false">IF(COUNTA($A724:$J724)=0,"",IF($L724=0,0,$T724/$L724))</f>
        <v/>
      </c>
      <c r="V724" s="24" t="str">
        <f aca="false">IF(COUNTA($A724:$J724)=0,"",IF($D724=0,0,$E724/$D724))</f>
        <v/>
      </c>
      <c r="W724" s="24" t="str">
        <f aca="false">IF(COUNTA($A724:$J724)=0,"",IF($F724=0,0,$G724/$F724))</f>
        <v/>
      </c>
      <c r="X724" s="24" t="str">
        <f aca="false">IF(COUNTA($A724:$J724)=0,"",IF($F724=0,0,$H724/$F724))</f>
        <v/>
      </c>
      <c r="Y724" s="25" t="str">
        <f aca="false">IF(COUNTA($A724:$J724)=0,"",IF($C724=0,0,$L724/$C724))</f>
        <v/>
      </c>
      <c r="Z724" s="23" t="str">
        <f aca="false">IF(COUNTA($A724:$J724)=0,"",IF($G724=0,0,$C724/$G724))</f>
        <v/>
      </c>
      <c r="AA724" s="23" t="str">
        <f aca="false">IF(COUNTA($A724:$J724)=0,"",IF($G724=0,0,$T724/$G724))</f>
        <v/>
      </c>
      <c r="AB724" s="9" t="str">
        <f aca="false">IF(COUNTA($A724:$J724)=0,"",IF($B724="","Pick a product",IF($E724&gt;$D724,"Confirmed &gt; received",IF($F724&gt;$E724,"Dispatched &gt; confirmed",IF($G724+$H724&gt;$F724,"Delivered + returned &gt; dispatched","OK")))))</f>
        <v/>
      </c>
    </row>
    <row r="725" customFormat="false" ht="15" hidden="false" customHeight="false" outlineLevel="0" collapsed="false">
      <c r="A725" s="20"/>
      <c r="B725" s="14"/>
      <c r="C725" s="15"/>
      <c r="D725" s="21"/>
      <c r="E725" s="21"/>
      <c r="F725" s="21"/>
      <c r="G725" s="21"/>
      <c r="H725" s="21"/>
      <c r="I725" s="15"/>
      <c r="J725" s="15"/>
      <c r="K725" s="22" t="str">
        <f aca="false">IF(COUNTA($A725:$J725)=0,"",IF($I725&lt;&gt;"",$I725,IFERROR(INDEX(Settings!$B$14:$B$28,MATCH($B725,Settings!$A$14:$A$28,0)),0)))</f>
        <v/>
      </c>
      <c r="L725" s="23" t="str">
        <f aca="false">IF(COUNTA($A725:$J725)=0,"",$G725*($K725+IFERROR(INDEX(Settings!$C$14:$C$28,MATCH($B725,Settings!$A$14:$A$28,0)),0)))</f>
        <v/>
      </c>
      <c r="M725" s="23" t="str">
        <f aca="false">IF(COUNTA($A725:$J725)=0,"",($G725+$H725*Settings!$B$10)*IFERROR(INDEX(Settings!$D$14:$D$28,MATCH($B725,Settings!$A$14:$A$28,0)),0))</f>
        <v/>
      </c>
      <c r="N725" s="23" t="str">
        <f aca="false">IF(COUNTA($A725:$J725)=0,"",$F725*IFERROR(INDEX(Settings!$E$14:$E$28,MATCH($B725,Settings!$A$14:$A$28,0)),0))</f>
        <v/>
      </c>
      <c r="O725" s="23" t="str">
        <f aca="false">IF(COUNTA($A725:$J725)=0,"",$D725*Settings!$B$5)</f>
        <v/>
      </c>
      <c r="P725" s="23" t="str">
        <f aca="false">IF(COUNTA($A725:$J725)=0,"",$G725*Settings!$B$6+$H725*Settings!$B$7)</f>
        <v/>
      </c>
      <c r="Q725" s="23" t="str">
        <f aca="false">IF(COUNTA($A725:$J725)=0,"",$L725*Settings!$B$8)</f>
        <v/>
      </c>
      <c r="R725" s="23" t="str">
        <f aca="false">IF(COUNTA($A725:$J725)=0,"",($P725+$Q725)*Settings!$B$9)</f>
        <v/>
      </c>
      <c r="S725" s="23" t="str">
        <f aca="false">IF(COUNTA($A725:$J725)=0,"",$C725+$J725+SUM($M725:$R725))</f>
        <v/>
      </c>
      <c r="T725" s="23" t="str">
        <f aca="false">IF(COUNTA($A725:$J725)=0,"",$L725-$S725)</f>
        <v/>
      </c>
      <c r="U725" s="24" t="str">
        <f aca="false">IF(COUNTA($A725:$J725)=0,"",IF($L725=0,0,$T725/$L725))</f>
        <v/>
      </c>
      <c r="V725" s="24" t="str">
        <f aca="false">IF(COUNTA($A725:$J725)=0,"",IF($D725=0,0,$E725/$D725))</f>
        <v/>
      </c>
      <c r="W725" s="24" t="str">
        <f aca="false">IF(COUNTA($A725:$J725)=0,"",IF($F725=0,0,$G725/$F725))</f>
        <v/>
      </c>
      <c r="X725" s="24" t="str">
        <f aca="false">IF(COUNTA($A725:$J725)=0,"",IF($F725=0,0,$H725/$F725))</f>
        <v/>
      </c>
      <c r="Y725" s="25" t="str">
        <f aca="false">IF(COUNTA($A725:$J725)=0,"",IF($C725=0,0,$L725/$C725))</f>
        <v/>
      </c>
      <c r="Z725" s="23" t="str">
        <f aca="false">IF(COUNTA($A725:$J725)=0,"",IF($G725=0,0,$C725/$G725))</f>
        <v/>
      </c>
      <c r="AA725" s="23" t="str">
        <f aca="false">IF(COUNTA($A725:$J725)=0,"",IF($G725=0,0,$T725/$G725))</f>
        <v/>
      </c>
      <c r="AB725" s="9" t="str">
        <f aca="false">IF(COUNTA($A725:$J725)=0,"",IF($B725="","Pick a product",IF($E725&gt;$D725,"Confirmed &gt; received",IF($F725&gt;$E725,"Dispatched &gt; confirmed",IF($G725+$H725&gt;$F725,"Delivered + returned &gt; dispatched","OK")))))</f>
        <v/>
      </c>
    </row>
    <row r="726" customFormat="false" ht="15" hidden="false" customHeight="false" outlineLevel="0" collapsed="false">
      <c r="A726" s="20"/>
      <c r="B726" s="14"/>
      <c r="C726" s="15"/>
      <c r="D726" s="21"/>
      <c r="E726" s="21"/>
      <c r="F726" s="21"/>
      <c r="G726" s="21"/>
      <c r="H726" s="21"/>
      <c r="I726" s="15"/>
      <c r="J726" s="15"/>
      <c r="K726" s="22" t="str">
        <f aca="false">IF(COUNTA($A726:$J726)=0,"",IF($I726&lt;&gt;"",$I726,IFERROR(INDEX(Settings!$B$14:$B$28,MATCH($B726,Settings!$A$14:$A$28,0)),0)))</f>
        <v/>
      </c>
      <c r="L726" s="23" t="str">
        <f aca="false">IF(COUNTA($A726:$J726)=0,"",$G726*($K726+IFERROR(INDEX(Settings!$C$14:$C$28,MATCH($B726,Settings!$A$14:$A$28,0)),0)))</f>
        <v/>
      </c>
      <c r="M726" s="23" t="str">
        <f aca="false">IF(COUNTA($A726:$J726)=0,"",($G726+$H726*Settings!$B$10)*IFERROR(INDEX(Settings!$D$14:$D$28,MATCH($B726,Settings!$A$14:$A$28,0)),0))</f>
        <v/>
      </c>
      <c r="N726" s="23" t="str">
        <f aca="false">IF(COUNTA($A726:$J726)=0,"",$F726*IFERROR(INDEX(Settings!$E$14:$E$28,MATCH($B726,Settings!$A$14:$A$28,0)),0))</f>
        <v/>
      </c>
      <c r="O726" s="23" t="str">
        <f aca="false">IF(COUNTA($A726:$J726)=0,"",$D726*Settings!$B$5)</f>
        <v/>
      </c>
      <c r="P726" s="23" t="str">
        <f aca="false">IF(COUNTA($A726:$J726)=0,"",$G726*Settings!$B$6+$H726*Settings!$B$7)</f>
        <v/>
      </c>
      <c r="Q726" s="23" t="str">
        <f aca="false">IF(COUNTA($A726:$J726)=0,"",$L726*Settings!$B$8)</f>
        <v/>
      </c>
      <c r="R726" s="23" t="str">
        <f aca="false">IF(COUNTA($A726:$J726)=0,"",($P726+$Q726)*Settings!$B$9)</f>
        <v/>
      </c>
      <c r="S726" s="23" t="str">
        <f aca="false">IF(COUNTA($A726:$J726)=0,"",$C726+$J726+SUM($M726:$R726))</f>
        <v/>
      </c>
      <c r="T726" s="23" t="str">
        <f aca="false">IF(COUNTA($A726:$J726)=0,"",$L726-$S726)</f>
        <v/>
      </c>
      <c r="U726" s="24" t="str">
        <f aca="false">IF(COUNTA($A726:$J726)=0,"",IF($L726=0,0,$T726/$L726))</f>
        <v/>
      </c>
      <c r="V726" s="24" t="str">
        <f aca="false">IF(COUNTA($A726:$J726)=0,"",IF($D726=0,0,$E726/$D726))</f>
        <v/>
      </c>
      <c r="W726" s="24" t="str">
        <f aca="false">IF(COUNTA($A726:$J726)=0,"",IF($F726=0,0,$G726/$F726))</f>
        <v/>
      </c>
      <c r="X726" s="24" t="str">
        <f aca="false">IF(COUNTA($A726:$J726)=0,"",IF($F726=0,0,$H726/$F726))</f>
        <v/>
      </c>
      <c r="Y726" s="25" t="str">
        <f aca="false">IF(COUNTA($A726:$J726)=0,"",IF($C726=0,0,$L726/$C726))</f>
        <v/>
      </c>
      <c r="Z726" s="23" t="str">
        <f aca="false">IF(COUNTA($A726:$J726)=0,"",IF($G726=0,0,$C726/$G726))</f>
        <v/>
      </c>
      <c r="AA726" s="23" t="str">
        <f aca="false">IF(COUNTA($A726:$J726)=0,"",IF($G726=0,0,$T726/$G726))</f>
        <v/>
      </c>
      <c r="AB726" s="9" t="str">
        <f aca="false">IF(COUNTA($A726:$J726)=0,"",IF($B726="","Pick a product",IF($E726&gt;$D726,"Confirmed &gt; received",IF($F726&gt;$E726,"Dispatched &gt; confirmed",IF($G726+$H726&gt;$F726,"Delivered + returned &gt; dispatched","OK")))))</f>
        <v/>
      </c>
    </row>
    <row r="727" customFormat="false" ht="15" hidden="false" customHeight="false" outlineLevel="0" collapsed="false">
      <c r="A727" s="20"/>
      <c r="B727" s="14"/>
      <c r="C727" s="15"/>
      <c r="D727" s="21"/>
      <c r="E727" s="21"/>
      <c r="F727" s="21"/>
      <c r="G727" s="21"/>
      <c r="H727" s="21"/>
      <c r="I727" s="15"/>
      <c r="J727" s="15"/>
      <c r="K727" s="22" t="str">
        <f aca="false">IF(COUNTA($A727:$J727)=0,"",IF($I727&lt;&gt;"",$I727,IFERROR(INDEX(Settings!$B$14:$B$28,MATCH($B727,Settings!$A$14:$A$28,0)),0)))</f>
        <v/>
      </c>
      <c r="L727" s="23" t="str">
        <f aca="false">IF(COUNTA($A727:$J727)=0,"",$G727*($K727+IFERROR(INDEX(Settings!$C$14:$C$28,MATCH($B727,Settings!$A$14:$A$28,0)),0)))</f>
        <v/>
      </c>
      <c r="M727" s="23" t="str">
        <f aca="false">IF(COUNTA($A727:$J727)=0,"",($G727+$H727*Settings!$B$10)*IFERROR(INDEX(Settings!$D$14:$D$28,MATCH($B727,Settings!$A$14:$A$28,0)),0))</f>
        <v/>
      </c>
      <c r="N727" s="23" t="str">
        <f aca="false">IF(COUNTA($A727:$J727)=0,"",$F727*IFERROR(INDEX(Settings!$E$14:$E$28,MATCH($B727,Settings!$A$14:$A$28,0)),0))</f>
        <v/>
      </c>
      <c r="O727" s="23" t="str">
        <f aca="false">IF(COUNTA($A727:$J727)=0,"",$D727*Settings!$B$5)</f>
        <v/>
      </c>
      <c r="P727" s="23" t="str">
        <f aca="false">IF(COUNTA($A727:$J727)=0,"",$G727*Settings!$B$6+$H727*Settings!$B$7)</f>
        <v/>
      </c>
      <c r="Q727" s="23" t="str">
        <f aca="false">IF(COUNTA($A727:$J727)=0,"",$L727*Settings!$B$8)</f>
        <v/>
      </c>
      <c r="R727" s="23" t="str">
        <f aca="false">IF(COUNTA($A727:$J727)=0,"",($P727+$Q727)*Settings!$B$9)</f>
        <v/>
      </c>
      <c r="S727" s="23" t="str">
        <f aca="false">IF(COUNTA($A727:$J727)=0,"",$C727+$J727+SUM($M727:$R727))</f>
        <v/>
      </c>
      <c r="T727" s="23" t="str">
        <f aca="false">IF(COUNTA($A727:$J727)=0,"",$L727-$S727)</f>
        <v/>
      </c>
      <c r="U727" s="24" t="str">
        <f aca="false">IF(COUNTA($A727:$J727)=0,"",IF($L727=0,0,$T727/$L727))</f>
        <v/>
      </c>
      <c r="V727" s="24" t="str">
        <f aca="false">IF(COUNTA($A727:$J727)=0,"",IF($D727=0,0,$E727/$D727))</f>
        <v/>
      </c>
      <c r="W727" s="24" t="str">
        <f aca="false">IF(COUNTA($A727:$J727)=0,"",IF($F727=0,0,$G727/$F727))</f>
        <v/>
      </c>
      <c r="X727" s="24" t="str">
        <f aca="false">IF(COUNTA($A727:$J727)=0,"",IF($F727=0,0,$H727/$F727))</f>
        <v/>
      </c>
      <c r="Y727" s="25" t="str">
        <f aca="false">IF(COUNTA($A727:$J727)=0,"",IF($C727=0,0,$L727/$C727))</f>
        <v/>
      </c>
      <c r="Z727" s="23" t="str">
        <f aca="false">IF(COUNTA($A727:$J727)=0,"",IF($G727=0,0,$C727/$G727))</f>
        <v/>
      </c>
      <c r="AA727" s="23" t="str">
        <f aca="false">IF(COUNTA($A727:$J727)=0,"",IF($G727=0,0,$T727/$G727))</f>
        <v/>
      </c>
      <c r="AB727" s="9" t="str">
        <f aca="false">IF(COUNTA($A727:$J727)=0,"",IF($B727="","Pick a product",IF($E727&gt;$D727,"Confirmed &gt; received",IF($F727&gt;$E727,"Dispatched &gt; confirmed",IF($G727+$H727&gt;$F727,"Delivered + returned &gt; dispatched","OK")))))</f>
        <v/>
      </c>
    </row>
    <row r="728" customFormat="false" ht="15" hidden="false" customHeight="false" outlineLevel="0" collapsed="false">
      <c r="A728" s="20"/>
      <c r="B728" s="14"/>
      <c r="C728" s="15"/>
      <c r="D728" s="21"/>
      <c r="E728" s="21"/>
      <c r="F728" s="21"/>
      <c r="G728" s="21"/>
      <c r="H728" s="21"/>
      <c r="I728" s="15"/>
      <c r="J728" s="15"/>
      <c r="K728" s="22" t="str">
        <f aca="false">IF(COUNTA($A728:$J728)=0,"",IF($I728&lt;&gt;"",$I728,IFERROR(INDEX(Settings!$B$14:$B$28,MATCH($B728,Settings!$A$14:$A$28,0)),0)))</f>
        <v/>
      </c>
      <c r="L728" s="23" t="str">
        <f aca="false">IF(COUNTA($A728:$J728)=0,"",$G728*($K728+IFERROR(INDEX(Settings!$C$14:$C$28,MATCH($B728,Settings!$A$14:$A$28,0)),0)))</f>
        <v/>
      </c>
      <c r="M728" s="23" t="str">
        <f aca="false">IF(COUNTA($A728:$J728)=0,"",($G728+$H728*Settings!$B$10)*IFERROR(INDEX(Settings!$D$14:$D$28,MATCH($B728,Settings!$A$14:$A$28,0)),0))</f>
        <v/>
      </c>
      <c r="N728" s="23" t="str">
        <f aca="false">IF(COUNTA($A728:$J728)=0,"",$F728*IFERROR(INDEX(Settings!$E$14:$E$28,MATCH($B728,Settings!$A$14:$A$28,0)),0))</f>
        <v/>
      </c>
      <c r="O728" s="23" t="str">
        <f aca="false">IF(COUNTA($A728:$J728)=0,"",$D728*Settings!$B$5)</f>
        <v/>
      </c>
      <c r="P728" s="23" t="str">
        <f aca="false">IF(COUNTA($A728:$J728)=0,"",$G728*Settings!$B$6+$H728*Settings!$B$7)</f>
        <v/>
      </c>
      <c r="Q728" s="23" t="str">
        <f aca="false">IF(COUNTA($A728:$J728)=0,"",$L728*Settings!$B$8)</f>
        <v/>
      </c>
      <c r="R728" s="23" t="str">
        <f aca="false">IF(COUNTA($A728:$J728)=0,"",($P728+$Q728)*Settings!$B$9)</f>
        <v/>
      </c>
      <c r="S728" s="23" t="str">
        <f aca="false">IF(COUNTA($A728:$J728)=0,"",$C728+$J728+SUM($M728:$R728))</f>
        <v/>
      </c>
      <c r="T728" s="23" t="str">
        <f aca="false">IF(COUNTA($A728:$J728)=0,"",$L728-$S728)</f>
        <v/>
      </c>
      <c r="U728" s="24" t="str">
        <f aca="false">IF(COUNTA($A728:$J728)=0,"",IF($L728=0,0,$T728/$L728))</f>
        <v/>
      </c>
      <c r="V728" s="24" t="str">
        <f aca="false">IF(COUNTA($A728:$J728)=0,"",IF($D728=0,0,$E728/$D728))</f>
        <v/>
      </c>
      <c r="W728" s="24" t="str">
        <f aca="false">IF(COUNTA($A728:$J728)=0,"",IF($F728=0,0,$G728/$F728))</f>
        <v/>
      </c>
      <c r="X728" s="24" t="str">
        <f aca="false">IF(COUNTA($A728:$J728)=0,"",IF($F728=0,0,$H728/$F728))</f>
        <v/>
      </c>
      <c r="Y728" s="25" t="str">
        <f aca="false">IF(COUNTA($A728:$J728)=0,"",IF($C728=0,0,$L728/$C728))</f>
        <v/>
      </c>
      <c r="Z728" s="23" t="str">
        <f aca="false">IF(COUNTA($A728:$J728)=0,"",IF($G728=0,0,$C728/$G728))</f>
        <v/>
      </c>
      <c r="AA728" s="23" t="str">
        <f aca="false">IF(COUNTA($A728:$J728)=0,"",IF($G728=0,0,$T728/$G728))</f>
        <v/>
      </c>
      <c r="AB728" s="9" t="str">
        <f aca="false">IF(COUNTA($A728:$J728)=0,"",IF($B728="","Pick a product",IF($E728&gt;$D728,"Confirmed &gt; received",IF($F728&gt;$E728,"Dispatched &gt; confirmed",IF($G728+$H728&gt;$F728,"Delivered + returned &gt; dispatched","OK")))))</f>
        <v/>
      </c>
    </row>
    <row r="729" customFormat="false" ht="15" hidden="false" customHeight="false" outlineLevel="0" collapsed="false">
      <c r="A729" s="20"/>
      <c r="B729" s="14"/>
      <c r="C729" s="15"/>
      <c r="D729" s="21"/>
      <c r="E729" s="21"/>
      <c r="F729" s="21"/>
      <c r="G729" s="21"/>
      <c r="H729" s="21"/>
      <c r="I729" s="15"/>
      <c r="J729" s="15"/>
      <c r="K729" s="22" t="str">
        <f aca="false">IF(COUNTA($A729:$J729)=0,"",IF($I729&lt;&gt;"",$I729,IFERROR(INDEX(Settings!$B$14:$B$28,MATCH($B729,Settings!$A$14:$A$28,0)),0)))</f>
        <v/>
      </c>
      <c r="L729" s="23" t="str">
        <f aca="false">IF(COUNTA($A729:$J729)=0,"",$G729*($K729+IFERROR(INDEX(Settings!$C$14:$C$28,MATCH($B729,Settings!$A$14:$A$28,0)),0)))</f>
        <v/>
      </c>
      <c r="M729" s="23" t="str">
        <f aca="false">IF(COUNTA($A729:$J729)=0,"",($G729+$H729*Settings!$B$10)*IFERROR(INDEX(Settings!$D$14:$D$28,MATCH($B729,Settings!$A$14:$A$28,0)),0))</f>
        <v/>
      </c>
      <c r="N729" s="23" t="str">
        <f aca="false">IF(COUNTA($A729:$J729)=0,"",$F729*IFERROR(INDEX(Settings!$E$14:$E$28,MATCH($B729,Settings!$A$14:$A$28,0)),0))</f>
        <v/>
      </c>
      <c r="O729" s="23" t="str">
        <f aca="false">IF(COUNTA($A729:$J729)=0,"",$D729*Settings!$B$5)</f>
        <v/>
      </c>
      <c r="P729" s="23" t="str">
        <f aca="false">IF(COUNTA($A729:$J729)=0,"",$G729*Settings!$B$6+$H729*Settings!$B$7)</f>
        <v/>
      </c>
      <c r="Q729" s="23" t="str">
        <f aca="false">IF(COUNTA($A729:$J729)=0,"",$L729*Settings!$B$8)</f>
        <v/>
      </c>
      <c r="R729" s="23" t="str">
        <f aca="false">IF(COUNTA($A729:$J729)=0,"",($P729+$Q729)*Settings!$B$9)</f>
        <v/>
      </c>
      <c r="S729" s="23" t="str">
        <f aca="false">IF(COUNTA($A729:$J729)=0,"",$C729+$J729+SUM($M729:$R729))</f>
        <v/>
      </c>
      <c r="T729" s="23" t="str">
        <f aca="false">IF(COUNTA($A729:$J729)=0,"",$L729-$S729)</f>
        <v/>
      </c>
      <c r="U729" s="24" t="str">
        <f aca="false">IF(COUNTA($A729:$J729)=0,"",IF($L729=0,0,$T729/$L729))</f>
        <v/>
      </c>
      <c r="V729" s="24" t="str">
        <f aca="false">IF(COUNTA($A729:$J729)=0,"",IF($D729=0,0,$E729/$D729))</f>
        <v/>
      </c>
      <c r="W729" s="24" t="str">
        <f aca="false">IF(COUNTA($A729:$J729)=0,"",IF($F729=0,0,$G729/$F729))</f>
        <v/>
      </c>
      <c r="X729" s="24" t="str">
        <f aca="false">IF(COUNTA($A729:$J729)=0,"",IF($F729=0,0,$H729/$F729))</f>
        <v/>
      </c>
      <c r="Y729" s="25" t="str">
        <f aca="false">IF(COUNTA($A729:$J729)=0,"",IF($C729=0,0,$L729/$C729))</f>
        <v/>
      </c>
      <c r="Z729" s="23" t="str">
        <f aca="false">IF(COUNTA($A729:$J729)=0,"",IF($G729=0,0,$C729/$G729))</f>
        <v/>
      </c>
      <c r="AA729" s="23" t="str">
        <f aca="false">IF(COUNTA($A729:$J729)=0,"",IF($G729=0,0,$T729/$G729))</f>
        <v/>
      </c>
      <c r="AB729" s="9" t="str">
        <f aca="false">IF(COUNTA($A729:$J729)=0,"",IF($B729="","Pick a product",IF($E729&gt;$D729,"Confirmed &gt; received",IF($F729&gt;$E729,"Dispatched &gt; confirmed",IF($G729+$H729&gt;$F729,"Delivered + returned &gt; dispatched","OK")))))</f>
        <v/>
      </c>
    </row>
    <row r="730" customFormat="false" ht="15" hidden="false" customHeight="false" outlineLevel="0" collapsed="false">
      <c r="A730" s="20"/>
      <c r="B730" s="14"/>
      <c r="C730" s="15"/>
      <c r="D730" s="21"/>
      <c r="E730" s="21"/>
      <c r="F730" s="21"/>
      <c r="G730" s="21"/>
      <c r="H730" s="21"/>
      <c r="I730" s="15"/>
      <c r="J730" s="15"/>
      <c r="K730" s="22" t="str">
        <f aca="false">IF(COUNTA($A730:$J730)=0,"",IF($I730&lt;&gt;"",$I730,IFERROR(INDEX(Settings!$B$14:$B$28,MATCH($B730,Settings!$A$14:$A$28,0)),0)))</f>
        <v/>
      </c>
      <c r="L730" s="23" t="str">
        <f aca="false">IF(COUNTA($A730:$J730)=0,"",$G730*($K730+IFERROR(INDEX(Settings!$C$14:$C$28,MATCH($B730,Settings!$A$14:$A$28,0)),0)))</f>
        <v/>
      </c>
      <c r="M730" s="23" t="str">
        <f aca="false">IF(COUNTA($A730:$J730)=0,"",($G730+$H730*Settings!$B$10)*IFERROR(INDEX(Settings!$D$14:$D$28,MATCH($B730,Settings!$A$14:$A$28,0)),0))</f>
        <v/>
      </c>
      <c r="N730" s="23" t="str">
        <f aca="false">IF(COUNTA($A730:$J730)=0,"",$F730*IFERROR(INDEX(Settings!$E$14:$E$28,MATCH($B730,Settings!$A$14:$A$28,0)),0))</f>
        <v/>
      </c>
      <c r="O730" s="23" t="str">
        <f aca="false">IF(COUNTA($A730:$J730)=0,"",$D730*Settings!$B$5)</f>
        <v/>
      </c>
      <c r="P730" s="23" t="str">
        <f aca="false">IF(COUNTA($A730:$J730)=0,"",$G730*Settings!$B$6+$H730*Settings!$B$7)</f>
        <v/>
      </c>
      <c r="Q730" s="23" t="str">
        <f aca="false">IF(COUNTA($A730:$J730)=0,"",$L730*Settings!$B$8)</f>
        <v/>
      </c>
      <c r="R730" s="23" t="str">
        <f aca="false">IF(COUNTA($A730:$J730)=0,"",($P730+$Q730)*Settings!$B$9)</f>
        <v/>
      </c>
      <c r="S730" s="23" t="str">
        <f aca="false">IF(COUNTA($A730:$J730)=0,"",$C730+$J730+SUM($M730:$R730))</f>
        <v/>
      </c>
      <c r="T730" s="23" t="str">
        <f aca="false">IF(COUNTA($A730:$J730)=0,"",$L730-$S730)</f>
        <v/>
      </c>
      <c r="U730" s="24" t="str">
        <f aca="false">IF(COUNTA($A730:$J730)=0,"",IF($L730=0,0,$T730/$L730))</f>
        <v/>
      </c>
      <c r="V730" s="24" t="str">
        <f aca="false">IF(COUNTA($A730:$J730)=0,"",IF($D730=0,0,$E730/$D730))</f>
        <v/>
      </c>
      <c r="W730" s="24" t="str">
        <f aca="false">IF(COUNTA($A730:$J730)=0,"",IF($F730=0,0,$G730/$F730))</f>
        <v/>
      </c>
      <c r="X730" s="24" t="str">
        <f aca="false">IF(COUNTA($A730:$J730)=0,"",IF($F730=0,0,$H730/$F730))</f>
        <v/>
      </c>
      <c r="Y730" s="25" t="str">
        <f aca="false">IF(COUNTA($A730:$J730)=0,"",IF($C730=0,0,$L730/$C730))</f>
        <v/>
      </c>
      <c r="Z730" s="23" t="str">
        <f aca="false">IF(COUNTA($A730:$J730)=0,"",IF($G730=0,0,$C730/$G730))</f>
        <v/>
      </c>
      <c r="AA730" s="23" t="str">
        <f aca="false">IF(COUNTA($A730:$J730)=0,"",IF($G730=0,0,$T730/$G730))</f>
        <v/>
      </c>
      <c r="AB730" s="9" t="str">
        <f aca="false">IF(COUNTA($A730:$J730)=0,"",IF($B730="","Pick a product",IF($E730&gt;$D730,"Confirmed &gt; received",IF($F730&gt;$E730,"Dispatched &gt; confirmed",IF($G730+$H730&gt;$F730,"Delivered + returned &gt; dispatched","OK")))))</f>
        <v/>
      </c>
    </row>
    <row r="731" customFormat="false" ht="15" hidden="false" customHeight="false" outlineLevel="0" collapsed="false">
      <c r="A731" s="20"/>
      <c r="B731" s="14"/>
      <c r="C731" s="15"/>
      <c r="D731" s="21"/>
      <c r="E731" s="21"/>
      <c r="F731" s="21"/>
      <c r="G731" s="21"/>
      <c r="H731" s="21"/>
      <c r="I731" s="15"/>
      <c r="J731" s="15"/>
      <c r="K731" s="22" t="str">
        <f aca="false">IF(COUNTA($A731:$J731)=0,"",IF($I731&lt;&gt;"",$I731,IFERROR(INDEX(Settings!$B$14:$B$28,MATCH($B731,Settings!$A$14:$A$28,0)),0)))</f>
        <v/>
      </c>
      <c r="L731" s="23" t="str">
        <f aca="false">IF(COUNTA($A731:$J731)=0,"",$G731*($K731+IFERROR(INDEX(Settings!$C$14:$C$28,MATCH($B731,Settings!$A$14:$A$28,0)),0)))</f>
        <v/>
      </c>
      <c r="M731" s="23" t="str">
        <f aca="false">IF(COUNTA($A731:$J731)=0,"",($G731+$H731*Settings!$B$10)*IFERROR(INDEX(Settings!$D$14:$D$28,MATCH($B731,Settings!$A$14:$A$28,0)),0))</f>
        <v/>
      </c>
      <c r="N731" s="23" t="str">
        <f aca="false">IF(COUNTA($A731:$J731)=0,"",$F731*IFERROR(INDEX(Settings!$E$14:$E$28,MATCH($B731,Settings!$A$14:$A$28,0)),0))</f>
        <v/>
      </c>
      <c r="O731" s="23" t="str">
        <f aca="false">IF(COUNTA($A731:$J731)=0,"",$D731*Settings!$B$5)</f>
        <v/>
      </c>
      <c r="P731" s="23" t="str">
        <f aca="false">IF(COUNTA($A731:$J731)=0,"",$G731*Settings!$B$6+$H731*Settings!$B$7)</f>
        <v/>
      </c>
      <c r="Q731" s="23" t="str">
        <f aca="false">IF(COUNTA($A731:$J731)=0,"",$L731*Settings!$B$8)</f>
        <v/>
      </c>
      <c r="R731" s="23" t="str">
        <f aca="false">IF(COUNTA($A731:$J731)=0,"",($P731+$Q731)*Settings!$B$9)</f>
        <v/>
      </c>
      <c r="S731" s="23" t="str">
        <f aca="false">IF(COUNTA($A731:$J731)=0,"",$C731+$J731+SUM($M731:$R731))</f>
        <v/>
      </c>
      <c r="T731" s="23" t="str">
        <f aca="false">IF(COUNTA($A731:$J731)=0,"",$L731-$S731)</f>
        <v/>
      </c>
      <c r="U731" s="24" t="str">
        <f aca="false">IF(COUNTA($A731:$J731)=0,"",IF($L731=0,0,$T731/$L731))</f>
        <v/>
      </c>
      <c r="V731" s="24" t="str">
        <f aca="false">IF(COUNTA($A731:$J731)=0,"",IF($D731=0,0,$E731/$D731))</f>
        <v/>
      </c>
      <c r="W731" s="24" t="str">
        <f aca="false">IF(COUNTA($A731:$J731)=0,"",IF($F731=0,0,$G731/$F731))</f>
        <v/>
      </c>
      <c r="X731" s="24" t="str">
        <f aca="false">IF(COUNTA($A731:$J731)=0,"",IF($F731=0,0,$H731/$F731))</f>
        <v/>
      </c>
      <c r="Y731" s="25" t="str">
        <f aca="false">IF(COUNTA($A731:$J731)=0,"",IF($C731=0,0,$L731/$C731))</f>
        <v/>
      </c>
      <c r="Z731" s="23" t="str">
        <f aca="false">IF(COUNTA($A731:$J731)=0,"",IF($G731=0,0,$C731/$G731))</f>
        <v/>
      </c>
      <c r="AA731" s="23" t="str">
        <f aca="false">IF(COUNTA($A731:$J731)=0,"",IF($G731=0,0,$T731/$G731))</f>
        <v/>
      </c>
      <c r="AB731" s="9" t="str">
        <f aca="false">IF(COUNTA($A731:$J731)=0,"",IF($B731="","Pick a product",IF($E731&gt;$D731,"Confirmed &gt; received",IF($F731&gt;$E731,"Dispatched &gt; confirmed",IF($G731+$H731&gt;$F731,"Delivered + returned &gt; dispatched","OK")))))</f>
        <v/>
      </c>
    </row>
    <row r="732" customFormat="false" ht="15" hidden="false" customHeight="false" outlineLevel="0" collapsed="false">
      <c r="A732" s="20"/>
      <c r="B732" s="14"/>
      <c r="C732" s="15"/>
      <c r="D732" s="21"/>
      <c r="E732" s="21"/>
      <c r="F732" s="21"/>
      <c r="G732" s="21"/>
      <c r="H732" s="21"/>
      <c r="I732" s="15"/>
      <c r="J732" s="15"/>
      <c r="K732" s="22" t="str">
        <f aca="false">IF(COUNTA($A732:$J732)=0,"",IF($I732&lt;&gt;"",$I732,IFERROR(INDEX(Settings!$B$14:$B$28,MATCH($B732,Settings!$A$14:$A$28,0)),0)))</f>
        <v/>
      </c>
      <c r="L732" s="23" t="str">
        <f aca="false">IF(COUNTA($A732:$J732)=0,"",$G732*($K732+IFERROR(INDEX(Settings!$C$14:$C$28,MATCH($B732,Settings!$A$14:$A$28,0)),0)))</f>
        <v/>
      </c>
      <c r="M732" s="23" t="str">
        <f aca="false">IF(COUNTA($A732:$J732)=0,"",($G732+$H732*Settings!$B$10)*IFERROR(INDEX(Settings!$D$14:$D$28,MATCH($B732,Settings!$A$14:$A$28,0)),0))</f>
        <v/>
      </c>
      <c r="N732" s="23" t="str">
        <f aca="false">IF(COUNTA($A732:$J732)=0,"",$F732*IFERROR(INDEX(Settings!$E$14:$E$28,MATCH($B732,Settings!$A$14:$A$28,0)),0))</f>
        <v/>
      </c>
      <c r="O732" s="23" t="str">
        <f aca="false">IF(COUNTA($A732:$J732)=0,"",$D732*Settings!$B$5)</f>
        <v/>
      </c>
      <c r="P732" s="23" t="str">
        <f aca="false">IF(COUNTA($A732:$J732)=0,"",$G732*Settings!$B$6+$H732*Settings!$B$7)</f>
        <v/>
      </c>
      <c r="Q732" s="23" t="str">
        <f aca="false">IF(COUNTA($A732:$J732)=0,"",$L732*Settings!$B$8)</f>
        <v/>
      </c>
      <c r="R732" s="23" t="str">
        <f aca="false">IF(COUNTA($A732:$J732)=0,"",($P732+$Q732)*Settings!$B$9)</f>
        <v/>
      </c>
      <c r="S732" s="23" t="str">
        <f aca="false">IF(COUNTA($A732:$J732)=0,"",$C732+$J732+SUM($M732:$R732))</f>
        <v/>
      </c>
      <c r="T732" s="23" t="str">
        <f aca="false">IF(COUNTA($A732:$J732)=0,"",$L732-$S732)</f>
        <v/>
      </c>
      <c r="U732" s="24" t="str">
        <f aca="false">IF(COUNTA($A732:$J732)=0,"",IF($L732=0,0,$T732/$L732))</f>
        <v/>
      </c>
      <c r="V732" s="24" t="str">
        <f aca="false">IF(COUNTA($A732:$J732)=0,"",IF($D732=0,0,$E732/$D732))</f>
        <v/>
      </c>
      <c r="W732" s="24" t="str">
        <f aca="false">IF(COUNTA($A732:$J732)=0,"",IF($F732=0,0,$G732/$F732))</f>
        <v/>
      </c>
      <c r="X732" s="24" t="str">
        <f aca="false">IF(COUNTA($A732:$J732)=0,"",IF($F732=0,0,$H732/$F732))</f>
        <v/>
      </c>
      <c r="Y732" s="25" t="str">
        <f aca="false">IF(COUNTA($A732:$J732)=0,"",IF($C732=0,0,$L732/$C732))</f>
        <v/>
      </c>
      <c r="Z732" s="23" t="str">
        <f aca="false">IF(COUNTA($A732:$J732)=0,"",IF($G732=0,0,$C732/$G732))</f>
        <v/>
      </c>
      <c r="AA732" s="23" t="str">
        <f aca="false">IF(COUNTA($A732:$J732)=0,"",IF($G732=0,0,$T732/$G732))</f>
        <v/>
      </c>
      <c r="AB732" s="9" t="str">
        <f aca="false">IF(COUNTA($A732:$J732)=0,"",IF($B732="","Pick a product",IF($E732&gt;$D732,"Confirmed &gt; received",IF($F732&gt;$E732,"Dispatched &gt; confirmed",IF($G732+$H732&gt;$F732,"Delivered + returned &gt; dispatched","OK")))))</f>
        <v/>
      </c>
    </row>
    <row r="733" customFormat="false" ht="15" hidden="false" customHeight="false" outlineLevel="0" collapsed="false">
      <c r="A733" s="20"/>
      <c r="B733" s="14"/>
      <c r="C733" s="15"/>
      <c r="D733" s="21"/>
      <c r="E733" s="21"/>
      <c r="F733" s="21"/>
      <c r="G733" s="21"/>
      <c r="H733" s="21"/>
      <c r="I733" s="15"/>
      <c r="J733" s="15"/>
      <c r="K733" s="22" t="str">
        <f aca="false">IF(COUNTA($A733:$J733)=0,"",IF($I733&lt;&gt;"",$I733,IFERROR(INDEX(Settings!$B$14:$B$28,MATCH($B733,Settings!$A$14:$A$28,0)),0)))</f>
        <v/>
      </c>
      <c r="L733" s="23" t="str">
        <f aca="false">IF(COUNTA($A733:$J733)=0,"",$G733*($K733+IFERROR(INDEX(Settings!$C$14:$C$28,MATCH($B733,Settings!$A$14:$A$28,0)),0)))</f>
        <v/>
      </c>
      <c r="M733" s="23" t="str">
        <f aca="false">IF(COUNTA($A733:$J733)=0,"",($G733+$H733*Settings!$B$10)*IFERROR(INDEX(Settings!$D$14:$D$28,MATCH($B733,Settings!$A$14:$A$28,0)),0))</f>
        <v/>
      </c>
      <c r="N733" s="23" t="str">
        <f aca="false">IF(COUNTA($A733:$J733)=0,"",$F733*IFERROR(INDEX(Settings!$E$14:$E$28,MATCH($B733,Settings!$A$14:$A$28,0)),0))</f>
        <v/>
      </c>
      <c r="O733" s="23" t="str">
        <f aca="false">IF(COUNTA($A733:$J733)=0,"",$D733*Settings!$B$5)</f>
        <v/>
      </c>
      <c r="P733" s="23" t="str">
        <f aca="false">IF(COUNTA($A733:$J733)=0,"",$G733*Settings!$B$6+$H733*Settings!$B$7)</f>
        <v/>
      </c>
      <c r="Q733" s="23" t="str">
        <f aca="false">IF(COUNTA($A733:$J733)=0,"",$L733*Settings!$B$8)</f>
        <v/>
      </c>
      <c r="R733" s="23" t="str">
        <f aca="false">IF(COUNTA($A733:$J733)=0,"",($P733+$Q733)*Settings!$B$9)</f>
        <v/>
      </c>
      <c r="S733" s="23" t="str">
        <f aca="false">IF(COUNTA($A733:$J733)=0,"",$C733+$J733+SUM($M733:$R733))</f>
        <v/>
      </c>
      <c r="T733" s="23" t="str">
        <f aca="false">IF(COUNTA($A733:$J733)=0,"",$L733-$S733)</f>
        <v/>
      </c>
      <c r="U733" s="24" t="str">
        <f aca="false">IF(COUNTA($A733:$J733)=0,"",IF($L733=0,0,$T733/$L733))</f>
        <v/>
      </c>
      <c r="V733" s="24" t="str">
        <f aca="false">IF(COUNTA($A733:$J733)=0,"",IF($D733=0,0,$E733/$D733))</f>
        <v/>
      </c>
      <c r="W733" s="24" t="str">
        <f aca="false">IF(COUNTA($A733:$J733)=0,"",IF($F733=0,0,$G733/$F733))</f>
        <v/>
      </c>
      <c r="X733" s="24" t="str">
        <f aca="false">IF(COUNTA($A733:$J733)=0,"",IF($F733=0,0,$H733/$F733))</f>
        <v/>
      </c>
      <c r="Y733" s="25" t="str">
        <f aca="false">IF(COUNTA($A733:$J733)=0,"",IF($C733=0,0,$L733/$C733))</f>
        <v/>
      </c>
      <c r="Z733" s="23" t="str">
        <f aca="false">IF(COUNTA($A733:$J733)=0,"",IF($G733=0,0,$C733/$G733))</f>
        <v/>
      </c>
      <c r="AA733" s="23" t="str">
        <f aca="false">IF(COUNTA($A733:$J733)=0,"",IF($G733=0,0,$T733/$G733))</f>
        <v/>
      </c>
      <c r="AB733" s="9" t="str">
        <f aca="false">IF(COUNTA($A733:$J733)=0,"",IF($B733="","Pick a product",IF($E733&gt;$D733,"Confirmed &gt; received",IF($F733&gt;$E733,"Dispatched &gt; confirmed",IF($G733+$H733&gt;$F733,"Delivered + returned &gt; dispatched","OK")))))</f>
        <v/>
      </c>
    </row>
    <row r="734" customFormat="false" ht="15" hidden="false" customHeight="false" outlineLevel="0" collapsed="false">
      <c r="A734" s="20"/>
      <c r="B734" s="14"/>
      <c r="C734" s="15"/>
      <c r="D734" s="21"/>
      <c r="E734" s="21"/>
      <c r="F734" s="21"/>
      <c r="G734" s="21"/>
      <c r="H734" s="21"/>
      <c r="I734" s="15"/>
      <c r="J734" s="15"/>
      <c r="K734" s="22" t="str">
        <f aca="false">IF(COUNTA($A734:$J734)=0,"",IF($I734&lt;&gt;"",$I734,IFERROR(INDEX(Settings!$B$14:$B$28,MATCH($B734,Settings!$A$14:$A$28,0)),0)))</f>
        <v/>
      </c>
      <c r="L734" s="23" t="str">
        <f aca="false">IF(COUNTA($A734:$J734)=0,"",$G734*($K734+IFERROR(INDEX(Settings!$C$14:$C$28,MATCH($B734,Settings!$A$14:$A$28,0)),0)))</f>
        <v/>
      </c>
      <c r="M734" s="23" t="str">
        <f aca="false">IF(COUNTA($A734:$J734)=0,"",($G734+$H734*Settings!$B$10)*IFERROR(INDEX(Settings!$D$14:$D$28,MATCH($B734,Settings!$A$14:$A$28,0)),0))</f>
        <v/>
      </c>
      <c r="N734" s="23" t="str">
        <f aca="false">IF(COUNTA($A734:$J734)=0,"",$F734*IFERROR(INDEX(Settings!$E$14:$E$28,MATCH($B734,Settings!$A$14:$A$28,0)),0))</f>
        <v/>
      </c>
      <c r="O734" s="23" t="str">
        <f aca="false">IF(COUNTA($A734:$J734)=0,"",$D734*Settings!$B$5)</f>
        <v/>
      </c>
      <c r="P734" s="23" t="str">
        <f aca="false">IF(COUNTA($A734:$J734)=0,"",$G734*Settings!$B$6+$H734*Settings!$B$7)</f>
        <v/>
      </c>
      <c r="Q734" s="23" t="str">
        <f aca="false">IF(COUNTA($A734:$J734)=0,"",$L734*Settings!$B$8)</f>
        <v/>
      </c>
      <c r="R734" s="23" t="str">
        <f aca="false">IF(COUNTA($A734:$J734)=0,"",($P734+$Q734)*Settings!$B$9)</f>
        <v/>
      </c>
      <c r="S734" s="23" t="str">
        <f aca="false">IF(COUNTA($A734:$J734)=0,"",$C734+$J734+SUM($M734:$R734))</f>
        <v/>
      </c>
      <c r="T734" s="23" t="str">
        <f aca="false">IF(COUNTA($A734:$J734)=0,"",$L734-$S734)</f>
        <v/>
      </c>
      <c r="U734" s="24" t="str">
        <f aca="false">IF(COUNTA($A734:$J734)=0,"",IF($L734=0,0,$T734/$L734))</f>
        <v/>
      </c>
      <c r="V734" s="24" t="str">
        <f aca="false">IF(COUNTA($A734:$J734)=0,"",IF($D734=0,0,$E734/$D734))</f>
        <v/>
      </c>
      <c r="W734" s="24" t="str">
        <f aca="false">IF(COUNTA($A734:$J734)=0,"",IF($F734=0,0,$G734/$F734))</f>
        <v/>
      </c>
      <c r="X734" s="24" t="str">
        <f aca="false">IF(COUNTA($A734:$J734)=0,"",IF($F734=0,0,$H734/$F734))</f>
        <v/>
      </c>
      <c r="Y734" s="25" t="str">
        <f aca="false">IF(COUNTA($A734:$J734)=0,"",IF($C734=0,0,$L734/$C734))</f>
        <v/>
      </c>
      <c r="Z734" s="23" t="str">
        <f aca="false">IF(COUNTA($A734:$J734)=0,"",IF($G734=0,0,$C734/$G734))</f>
        <v/>
      </c>
      <c r="AA734" s="23" t="str">
        <f aca="false">IF(COUNTA($A734:$J734)=0,"",IF($G734=0,0,$T734/$G734))</f>
        <v/>
      </c>
      <c r="AB734" s="9" t="str">
        <f aca="false">IF(COUNTA($A734:$J734)=0,"",IF($B734="","Pick a product",IF($E734&gt;$D734,"Confirmed &gt; received",IF($F734&gt;$E734,"Dispatched &gt; confirmed",IF($G734+$H734&gt;$F734,"Delivered + returned &gt; dispatched","OK")))))</f>
        <v/>
      </c>
    </row>
    <row r="735" customFormat="false" ht="15" hidden="false" customHeight="false" outlineLevel="0" collapsed="false">
      <c r="A735" s="20"/>
      <c r="B735" s="14"/>
      <c r="C735" s="15"/>
      <c r="D735" s="21"/>
      <c r="E735" s="21"/>
      <c r="F735" s="21"/>
      <c r="G735" s="21"/>
      <c r="H735" s="21"/>
      <c r="I735" s="15"/>
      <c r="J735" s="15"/>
      <c r="K735" s="22" t="str">
        <f aca="false">IF(COUNTA($A735:$J735)=0,"",IF($I735&lt;&gt;"",$I735,IFERROR(INDEX(Settings!$B$14:$B$28,MATCH($B735,Settings!$A$14:$A$28,0)),0)))</f>
        <v/>
      </c>
      <c r="L735" s="23" t="str">
        <f aca="false">IF(COUNTA($A735:$J735)=0,"",$G735*($K735+IFERROR(INDEX(Settings!$C$14:$C$28,MATCH($B735,Settings!$A$14:$A$28,0)),0)))</f>
        <v/>
      </c>
      <c r="M735" s="23" t="str">
        <f aca="false">IF(COUNTA($A735:$J735)=0,"",($G735+$H735*Settings!$B$10)*IFERROR(INDEX(Settings!$D$14:$D$28,MATCH($B735,Settings!$A$14:$A$28,0)),0))</f>
        <v/>
      </c>
      <c r="N735" s="23" t="str">
        <f aca="false">IF(COUNTA($A735:$J735)=0,"",$F735*IFERROR(INDEX(Settings!$E$14:$E$28,MATCH($B735,Settings!$A$14:$A$28,0)),0))</f>
        <v/>
      </c>
      <c r="O735" s="23" t="str">
        <f aca="false">IF(COUNTA($A735:$J735)=0,"",$D735*Settings!$B$5)</f>
        <v/>
      </c>
      <c r="P735" s="23" t="str">
        <f aca="false">IF(COUNTA($A735:$J735)=0,"",$G735*Settings!$B$6+$H735*Settings!$B$7)</f>
        <v/>
      </c>
      <c r="Q735" s="23" t="str">
        <f aca="false">IF(COUNTA($A735:$J735)=0,"",$L735*Settings!$B$8)</f>
        <v/>
      </c>
      <c r="R735" s="23" t="str">
        <f aca="false">IF(COUNTA($A735:$J735)=0,"",($P735+$Q735)*Settings!$B$9)</f>
        <v/>
      </c>
      <c r="S735" s="23" t="str">
        <f aca="false">IF(COUNTA($A735:$J735)=0,"",$C735+$J735+SUM($M735:$R735))</f>
        <v/>
      </c>
      <c r="T735" s="23" t="str">
        <f aca="false">IF(COUNTA($A735:$J735)=0,"",$L735-$S735)</f>
        <v/>
      </c>
      <c r="U735" s="24" t="str">
        <f aca="false">IF(COUNTA($A735:$J735)=0,"",IF($L735=0,0,$T735/$L735))</f>
        <v/>
      </c>
      <c r="V735" s="24" t="str">
        <f aca="false">IF(COUNTA($A735:$J735)=0,"",IF($D735=0,0,$E735/$D735))</f>
        <v/>
      </c>
      <c r="W735" s="24" t="str">
        <f aca="false">IF(COUNTA($A735:$J735)=0,"",IF($F735=0,0,$G735/$F735))</f>
        <v/>
      </c>
      <c r="X735" s="24" t="str">
        <f aca="false">IF(COUNTA($A735:$J735)=0,"",IF($F735=0,0,$H735/$F735))</f>
        <v/>
      </c>
      <c r="Y735" s="25" t="str">
        <f aca="false">IF(COUNTA($A735:$J735)=0,"",IF($C735=0,0,$L735/$C735))</f>
        <v/>
      </c>
      <c r="Z735" s="23" t="str">
        <f aca="false">IF(COUNTA($A735:$J735)=0,"",IF($G735=0,0,$C735/$G735))</f>
        <v/>
      </c>
      <c r="AA735" s="23" t="str">
        <f aca="false">IF(COUNTA($A735:$J735)=0,"",IF($G735=0,0,$T735/$G735))</f>
        <v/>
      </c>
      <c r="AB735" s="9" t="str">
        <f aca="false">IF(COUNTA($A735:$J735)=0,"",IF($B735="","Pick a product",IF($E735&gt;$D735,"Confirmed &gt; received",IF($F735&gt;$E735,"Dispatched &gt; confirmed",IF($G735+$H735&gt;$F735,"Delivered + returned &gt; dispatched","OK")))))</f>
        <v/>
      </c>
    </row>
    <row r="736" customFormat="false" ht="15" hidden="false" customHeight="false" outlineLevel="0" collapsed="false">
      <c r="A736" s="20"/>
      <c r="B736" s="14"/>
      <c r="C736" s="15"/>
      <c r="D736" s="21"/>
      <c r="E736" s="21"/>
      <c r="F736" s="21"/>
      <c r="G736" s="21"/>
      <c r="H736" s="21"/>
      <c r="I736" s="15"/>
      <c r="J736" s="15"/>
      <c r="K736" s="22" t="str">
        <f aca="false">IF(COUNTA($A736:$J736)=0,"",IF($I736&lt;&gt;"",$I736,IFERROR(INDEX(Settings!$B$14:$B$28,MATCH($B736,Settings!$A$14:$A$28,0)),0)))</f>
        <v/>
      </c>
      <c r="L736" s="23" t="str">
        <f aca="false">IF(COUNTA($A736:$J736)=0,"",$G736*($K736+IFERROR(INDEX(Settings!$C$14:$C$28,MATCH($B736,Settings!$A$14:$A$28,0)),0)))</f>
        <v/>
      </c>
      <c r="M736" s="23" t="str">
        <f aca="false">IF(COUNTA($A736:$J736)=0,"",($G736+$H736*Settings!$B$10)*IFERROR(INDEX(Settings!$D$14:$D$28,MATCH($B736,Settings!$A$14:$A$28,0)),0))</f>
        <v/>
      </c>
      <c r="N736" s="23" t="str">
        <f aca="false">IF(COUNTA($A736:$J736)=0,"",$F736*IFERROR(INDEX(Settings!$E$14:$E$28,MATCH($B736,Settings!$A$14:$A$28,0)),0))</f>
        <v/>
      </c>
      <c r="O736" s="23" t="str">
        <f aca="false">IF(COUNTA($A736:$J736)=0,"",$D736*Settings!$B$5)</f>
        <v/>
      </c>
      <c r="P736" s="23" t="str">
        <f aca="false">IF(COUNTA($A736:$J736)=0,"",$G736*Settings!$B$6+$H736*Settings!$B$7)</f>
        <v/>
      </c>
      <c r="Q736" s="23" t="str">
        <f aca="false">IF(COUNTA($A736:$J736)=0,"",$L736*Settings!$B$8)</f>
        <v/>
      </c>
      <c r="R736" s="23" t="str">
        <f aca="false">IF(COUNTA($A736:$J736)=0,"",($P736+$Q736)*Settings!$B$9)</f>
        <v/>
      </c>
      <c r="S736" s="23" t="str">
        <f aca="false">IF(COUNTA($A736:$J736)=0,"",$C736+$J736+SUM($M736:$R736))</f>
        <v/>
      </c>
      <c r="T736" s="23" t="str">
        <f aca="false">IF(COUNTA($A736:$J736)=0,"",$L736-$S736)</f>
        <v/>
      </c>
      <c r="U736" s="24" t="str">
        <f aca="false">IF(COUNTA($A736:$J736)=0,"",IF($L736=0,0,$T736/$L736))</f>
        <v/>
      </c>
      <c r="V736" s="24" t="str">
        <f aca="false">IF(COUNTA($A736:$J736)=0,"",IF($D736=0,0,$E736/$D736))</f>
        <v/>
      </c>
      <c r="W736" s="24" t="str">
        <f aca="false">IF(COUNTA($A736:$J736)=0,"",IF($F736=0,0,$G736/$F736))</f>
        <v/>
      </c>
      <c r="X736" s="24" t="str">
        <f aca="false">IF(COUNTA($A736:$J736)=0,"",IF($F736=0,0,$H736/$F736))</f>
        <v/>
      </c>
      <c r="Y736" s="25" t="str">
        <f aca="false">IF(COUNTA($A736:$J736)=0,"",IF($C736=0,0,$L736/$C736))</f>
        <v/>
      </c>
      <c r="Z736" s="23" t="str">
        <f aca="false">IF(COUNTA($A736:$J736)=0,"",IF($G736=0,0,$C736/$G736))</f>
        <v/>
      </c>
      <c r="AA736" s="23" t="str">
        <f aca="false">IF(COUNTA($A736:$J736)=0,"",IF($G736=0,0,$T736/$G736))</f>
        <v/>
      </c>
      <c r="AB736" s="9" t="str">
        <f aca="false">IF(COUNTA($A736:$J736)=0,"",IF($B736="","Pick a product",IF($E736&gt;$D736,"Confirmed &gt; received",IF($F736&gt;$E736,"Dispatched &gt; confirmed",IF($G736+$H736&gt;$F736,"Delivered + returned &gt; dispatched","OK")))))</f>
        <v/>
      </c>
    </row>
    <row r="737" customFormat="false" ht="15" hidden="false" customHeight="false" outlineLevel="0" collapsed="false">
      <c r="A737" s="20"/>
      <c r="B737" s="14"/>
      <c r="C737" s="15"/>
      <c r="D737" s="21"/>
      <c r="E737" s="21"/>
      <c r="F737" s="21"/>
      <c r="G737" s="21"/>
      <c r="H737" s="21"/>
      <c r="I737" s="15"/>
      <c r="J737" s="15"/>
      <c r="K737" s="22" t="str">
        <f aca="false">IF(COUNTA($A737:$J737)=0,"",IF($I737&lt;&gt;"",$I737,IFERROR(INDEX(Settings!$B$14:$B$28,MATCH($B737,Settings!$A$14:$A$28,0)),0)))</f>
        <v/>
      </c>
      <c r="L737" s="23" t="str">
        <f aca="false">IF(COUNTA($A737:$J737)=0,"",$G737*($K737+IFERROR(INDEX(Settings!$C$14:$C$28,MATCH($B737,Settings!$A$14:$A$28,0)),0)))</f>
        <v/>
      </c>
      <c r="M737" s="23" t="str">
        <f aca="false">IF(COUNTA($A737:$J737)=0,"",($G737+$H737*Settings!$B$10)*IFERROR(INDEX(Settings!$D$14:$D$28,MATCH($B737,Settings!$A$14:$A$28,0)),0))</f>
        <v/>
      </c>
      <c r="N737" s="23" t="str">
        <f aca="false">IF(COUNTA($A737:$J737)=0,"",$F737*IFERROR(INDEX(Settings!$E$14:$E$28,MATCH($B737,Settings!$A$14:$A$28,0)),0))</f>
        <v/>
      </c>
      <c r="O737" s="23" t="str">
        <f aca="false">IF(COUNTA($A737:$J737)=0,"",$D737*Settings!$B$5)</f>
        <v/>
      </c>
      <c r="P737" s="23" t="str">
        <f aca="false">IF(COUNTA($A737:$J737)=0,"",$G737*Settings!$B$6+$H737*Settings!$B$7)</f>
        <v/>
      </c>
      <c r="Q737" s="23" t="str">
        <f aca="false">IF(COUNTA($A737:$J737)=0,"",$L737*Settings!$B$8)</f>
        <v/>
      </c>
      <c r="R737" s="23" t="str">
        <f aca="false">IF(COUNTA($A737:$J737)=0,"",($P737+$Q737)*Settings!$B$9)</f>
        <v/>
      </c>
      <c r="S737" s="23" t="str">
        <f aca="false">IF(COUNTA($A737:$J737)=0,"",$C737+$J737+SUM($M737:$R737))</f>
        <v/>
      </c>
      <c r="T737" s="23" t="str">
        <f aca="false">IF(COUNTA($A737:$J737)=0,"",$L737-$S737)</f>
        <v/>
      </c>
      <c r="U737" s="24" t="str">
        <f aca="false">IF(COUNTA($A737:$J737)=0,"",IF($L737=0,0,$T737/$L737))</f>
        <v/>
      </c>
      <c r="V737" s="24" t="str">
        <f aca="false">IF(COUNTA($A737:$J737)=0,"",IF($D737=0,0,$E737/$D737))</f>
        <v/>
      </c>
      <c r="W737" s="24" t="str">
        <f aca="false">IF(COUNTA($A737:$J737)=0,"",IF($F737=0,0,$G737/$F737))</f>
        <v/>
      </c>
      <c r="X737" s="24" t="str">
        <f aca="false">IF(COUNTA($A737:$J737)=0,"",IF($F737=0,0,$H737/$F737))</f>
        <v/>
      </c>
      <c r="Y737" s="25" t="str">
        <f aca="false">IF(COUNTA($A737:$J737)=0,"",IF($C737=0,0,$L737/$C737))</f>
        <v/>
      </c>
      <c r="Z737" s="23" t="str">
        <f aca="false">IF(COUNTA($A737:$J737)=0,"",IF($G737=0,0,$C737/$G737))</f>
        <v/>
      </c>
      <c r="AA737" s="23" t="str">
        <f aca="false">IF(COUNTA($A737:$J737)=0,"",IF($G737=0,0,$T737/$G737))</f>
        <v/>
      </c>
      <c r="AB737" s="9" t="str">
        <f aca="false">IF(COUNTA($A737:$J737)=0,"",IF($B737="","Pick a product",IF($E737&gt;$D737,"Confirmed &gt; received",IF($F737&gt;$E737,"Dispatched &gt; confirmed",IF($G737+$H737&gt;$F737,"Delivered + returned &gt; dispatched","OK")))))</f>
        <v/>
      </c>
    </row>
    <row r="738" customFormat="false" ht="15" hidden="false" customHeight="false" outlineLevel="0" collapsed="false">
      <c r="A738" s="20"/>
      <c r="B738" s="14"/>
      <c r="C738" s="15"/>
      <c r="D738" s="21"/>
      <c r="E738" s="21"/>
      <c r="F738" s="21"/>
      <c r="G738" s="21"/>
      <c r="H738" s="21"/>
      <c r="I738" s="15"/>
      <c r="J738" s="15"/>
      <c r="K738" s="22" t="str">
        <f aca="false">IF(COUNTA($A738:$J738)=0,"",IF($I738&lt;&gt;"",$I738,IFERROR(INDEX(Settings!$B$14:$B$28,MATCH($B738,Settings!$A$14:$A$28,0)),0)))</f>
        <v/>
      </c>
      <c r="L738" s="23" t="str">
        <f aca="false">IF(COUNTA($A738:$J738)=0,"",$G738*($K738+IFERROR(INDEX(Settings!$C$14:$C$28,MATCH($B738,Settings!$A$14:$A$28,0)),0)))</f>
        <v/>
      </c>
      <c r="M738" s="23" t="str">
        <f aca="false">IF(COUNTA($A738:$J738)=0,"",($G738+$H738*Settings!$B$10)*IFERROR(INDEX(Settings!$D$14:$D$28,MATCH($B738,Settings!$A$14:$A$28,0)),0))</f>
        <v/>
      </c>
      <c r="N738" s="23" t="str">
        <f aca="false">IF(COUNTA($A738:$J738)=0,"",$F738*IFERROR(INDEX(Settings!$E$14:$E$28,MATCH($B738,Settings!$A$14:$A$28,0)),0))</f>
        <v/>
      </c>
      <c r="O738" s="23" t="str">
        <f aca="false">IF(COUNTA($A738:$J738)=0,"",$D738*Settings!$B$5)</f>
        <v/>
      </c>
      <c r="P738" s="23" t="str">
        <f aca="false">IF(COUNTA($A738:$J738)=0,"",$G738*Settings!$B$6+$H738*Settings!$B$7)</f>
        <v/>
      </c>
      <c r="Q738" s="23" t="str">
        <f aca="false">IF(COUNTA($A738:$J738)=0,"",$L738*Settings!$B$8)</f>
        <v/>
      </c>
      <c r="R738" s="23" t="str">
        <f aca="false">IF(COUNTA($A738:$J738)=0,"",($P738+$Q738)*Settings!$B$9)</f>
        <v/>
      </c>
      <c r="S738" s="23" t="str">
        <f aca="false">IF(COUNTA($A738:$J738)=0,"",$C738+$J738+SUM($M738:$R738))</f>
        <v/>
      </c>
      <c r="T738" s="23" t="str">
        <f aca="false">IF(COUNTA($A738:$J738)=0,"",$L738-$S738)</f>
        <v/>
      </c>
      <c r="U738" s="24" t="str">
        <f aca="false">IF(COUNTA($A738:$J738)=0,"",IF($L738=0,0,$T738/$L738))</f>
        <v/>
      </c>
      <c r="V738" s="24" t="str">
        <f aca="false">IF(COUNTA($A738:$J738)=0,"",IF($D738=0,0,$E738/$D738))</f>
        <v/>
      </c>
      <c r="W738" s="24" t="str">
        <f aca="false">IF(COUNTA($A738:$J738)=0,"",IF($F738=0,0,$G738/$F738))</f>
        <v/>
      </c>
      <c r="X738" s="24" t="str">
        <f aca="false">IF(COUNTA($A738:$J738)=0,"",IF($F738=0,0,$H738/$F738))</f>
        <v/>
      </c>
      <c r="Y738" s="25" t="str">
        <f aca="false">IF(COUNTA($A738:$J738)=0,"",IF($C738=0,0,$L738/$C738))</f>
        <v/>
      </c>
      <c r="Z738" s="23" t="str">
        <f aca="false">IF(COUNTA($A738:$J738)=0,"",IF($G738=0,0,$C738/$G738))</f>
        <v/>
      </c>
      <c r="AA738" s="23" t="str">
        <f aca="false">IF(COUNTA($A738:$J738)=0,"",IF($G738=0,0,$T738/$G738))</f>
        <v/>
      </c>
      <c r="AB738" s="9" t="str">
        <f aca="false">IF(COUNTA($A738:$J738)=0,"",IF($B738="","Pick a product",IF($E738&gt;$D738,"Confirmed &gt; received",IF($F738&gt;$E738,"Dispatched &gt; confirmed",IF($G738+$H738&gt;$F738,"Delivered + returned &gt; dispatched","OK")))))</f>
        <v/>
      </c>
    </row>
    <row r="739" customFormat="false" ht="15" hidden="false" customHeight="false" outlineLevel="0" collapsed="false">
      <c r="A739" s="20"/>
      <c r="B739" s="14"/>
      <c r="C739" s="15"/>
      <c r="D739" s="21"/>
      <c r="E739" s="21"/>
      <c r="F739" s="21"/>
      <c r="G739" s="21"/>
      <c r="H739" s="21"/>
      <c r="I739" s="15"/>
      <c r="J739" s="15"/>
      <c r="K739" s="22" t="str">
        <f aca="false">IF(COUNTA($A739:$J739)=0,"",IF($I739&lt;&gt;"",$I739,IFERROR(INDEX(Settings!$B$14:$B$28,MATCH($B739,Settings!$A$14:$A$28,0)),0)))</f>
        <v/>
      </c>
      <c r="L739" s="23" t="str">
        <f aca="false">IF(COUNTA($A739:$J739)=0,"",$G739*($K739+IFERROR(INDEX(Settings!$C$14:$C$28,MATCH($B739,Settings!$A$14:$A$28,0)),0)))</f>
        <v/>
      </c>
      <c r="M739" s="23" t="str">
        <f aca="false">IF(COUNTA($A739:$J739)=0,"",($G739+$H739*Settings!$B$10)*IFERROR(INDEX(Settings!$D$14:$D$28,MATCH($B739,Settings!$A$14:$A$28,0)),0))</f>
        <v/>
      </c>
      <c r="N739" s="23" t="str">
        <f aca="false">IF(COUNTA($A739:$J739)=0,"",$F739*IFERROR(INDEX(Settings!$E$14:$E$28,MATCH($B739,Settings!$A$14:$A$28,0)),0))</f>
        <v/>
      </c>
      <c r="O739" s="23" t="str">
        <f aca="false">IF(COUNTA($A739:$J739)=0,"",$D739*Settings!$B$5)</f>
        <v/>
      </c>
      <c r="P739" s="23" t="str">
        <f aca="false">IF(COUNTA($A739:$J739)=0,"",$G739*Settings!$B$6+$H739*Settings!$B$7)</f>
        <v/>
      </c>
      <c r="Q739" s="23" t="str">
        <f aca="false">IF(COUNTA($A739:$J739)=0,"",$L739*Settings!$B$8)</f>
        <v/>
      </c>
      <c r="R739" s="23" t="str">
        <f aca="false">IF(COUNTA($A739:$J739)=0,"",($P739+$Q739)*Settings!$B$9)</f>
        <v/>
      </c>
      <c r="S739" s="23" t="str">
        <f aca="false">IF(COUNTA($A739:$J739)=0,"",$C739+$J739+SUM($M739:$R739))</f>
        <v/>
      </c>
      <c r="T739" s="23" t="str">
        <f aca="false">IF(COUNTA($A739:$J739)=0,"",$L739-$S739)</f>
        <v/>
      </c>
      <c r="U739" s="24" t="str">
        <f aca="false">IF(COUNTA($A739:$J739)=0,"",IF($L739=0,0,$T739/$L739))</f>
        <v/>
      </c>
      <c r="V739" s="24" t="str">
        <f aca="false">IF(COUNTA($A739:$J739)=0,"",IF($D739=0,0,$E739/$D739))</f>
        <v/>
      </c>
      <c r="W739" s="24" t="str">
        <f aca="false">IF(COUNTA($A739:$J739)=0,"",IF($F739=0,0,$G739/$F739))</f>
        <v/>
      </c>
      <c r="X739" s="24" t="str">
        <f aca="false">IF(COUNTA($A739:$J739)=0,"",IF($F739=0,0,$H739/$F739))</f>
        <v/>
      </c>
      <c r="Y739" s="25" t="str">
        <f aca="false">IF(COUNTA($A739:$J739)=0,"",IF($C739=0,0,$L739/$C739))</f>
        <v/>
      </c>
      <c r="Z739" s="23" t="str">
        <f aca="false">IF(COUNTA($A739:$J739)=0,"",IF($G739=0,0,$C739/$G739))</f>
        <v/>
      </c>
      <c r="AA739" s="23" t="str">
        <f aca="false">IF(COUNTA($A739:$J739)=0,"",IF($G739=0,0,$T739/$G739))</f>
        <v/>
      </c>
      <c r="AB739" s="9" t="str">
        <f aca="false">IF(COUNTA($A739:$J739)=0,"",IF($B739="","Pick a product",IF($E739&gt;$D739,"Confirmed &gt; received",IF($F739&gt;$E739,"Dispatched &gt; confirmed",IF($G739+$H739&gt;$F739,"Delivered + returned &gt; dispatched","OK")))))</f>
        <v/>
      </c>
    </row>
    <row r="740" customFormat="false" ht="15" hidden="false" customHeight="false" outlineLevel="0" collapsed="false">
      <c r="A740" s="20"/>
      <c r="B740" s="14"/>
      <c r="C740" s="15"/>
      <c r="D740" s="21"/>
      <c r="E740" s="21"/>
      <c r="F740" s="21"/>
      <c r="G740" s="21"/>
      <c r="H740" s="21"/>
      <c r="I740" s="15"/>
      <c r="J740" s="15"/>
      <c r="K740" s="22" t="str">
        <f aca="false">IF(COUNTA($A740:$J740)=0,"",IF($I740&lt;&gt;"",$I740,IFERROR(INDEX(Settings!$B$14:$B$28,MATCH($B740,Settings!$A$14:$A$28,0)),0)))</f>
        <v/>
      </c>
      <c r="L740" s="23" t="str">
        <f aca="false">IF(COUNTA($A740:$J740)=0,"",$G740*($K740+IFERROR(INDEX(Settings!$C$14:$C$28,MATCH($B740,Settings!$A$14:$A$28,0)),0)))</f>
        <v/>
      </c>
      <c r="M740" s="23" t="str">
        <f aca="false">IF(COUNTA($A740:$J740)=0,"",($G740+$H740*Settings!$B$10)*IFERROR(INDEX(Settings!$D$14:$D$28,MATCH($B740,Settings!$A$14:$A$28,0)),0))</f>
        <v/>
      </c>
      <c r="N740" s="23" t="str">
        <f aca="false">IF(COUNTA($A740:$J740)=0,"",$F740*IFERROR(INDEX(Settings!$E$14:$E$28,MATCH($B740,Settings!$A$14:$A$28,0)),0))</f>
        <v/>
      </c>
      <c r="O740" s="23" t="str">
        <f aca="false">IF(COUNTA($A740:$J740)=0,"",$D740*Settings!$B$5)</f>
        <v/>
      </c>
      <c r="P740" s="23" t="str">
        <f aca="false">IF(COUNTA($A740:$J740)=0,"",$G740*Settings!$B$6+$H740*Settings!$B$7)</f>
        <v/>
      </c>
      <c r="Q740" s="23" t="str">
        <f aca="false">IF(COUNTA($A740:$J740)=0,"",$L740*Settings!$B$8)</f>
        <v/>
      </c>
      <c r="R740" s="23" t="str">
        <f aca="false">IF(COUNTA($A740:$J740)=0,"",($P740+$Q740)*Settings!$B$9)</f>
        <v/>
      </c>
      <c r="S740" s="23" t="str">
        <f aca="false">IF(COUNTA($A740:$J740)=0,"",$C740+$J740+SUM($M740:$R740))</f>
        <v/>
      </c>
      <c r="T740" s="23" t="str">
        <f aca="false">IF(COUNTA($A740:$J740)=0,"",$L740-$S740)</f>
        <v/>
      </c>
      <c r="U740" s="24" t="str">
        <f aca="false">IF(COUNTA($A740:$J740)=0,"",IF($L740=0,0,$T740/$L740))</f>
        <v/>
      </c>
      <c r="V740" s="24" t="str">
        <f aca="false">IF(COUNTA($A740:$J740)=0,"",IF($D740=0,0,$E740/$D740))</f>
        <v/>
      </c>
      <c r="W740" s="24" t="str">
        <f aca="false">IF(COUNTA($A740:$J740)=0,"",IF($F740=0,0,$G740/$F740))</f>
        <v/>
      </c>
      <c r="X740" s="24" t="str">
        <f aca="false">IF(COUNTA($A740:$J740)=0,"",IF($F740=0,0,$H740/$F740))</f>
        <v/>
      </c>
      <c r="Y740" s="25" t="str">
        <f aca="false">IF(COUNTA($A740:$J740)=0,"",IF($C740=0,0,$L740/$C740))</f>
        <v/>
      </c>
      <c r="Z740" s="23" t="str">
        <f aca="false">IF(COUNTA($A740:$J740)=0,"",IF($G740=0,0,$C740/$G740))</f>
        <v/>
      </c>
      <c r="AA740" s="23" t="str">
        <f aca="false">IF(COUNTA($A740:$J740)=0,"",IF($G740=0,0,$T740/$G740))</f>
        <v/>
      </c>
      <c r="AB740" s="9" t="str">
        <f aca="false">IF(COUNTA($A740:$J740)=0,"",IF($B740="","Pick a product",IF($E740&gt;$D740,"Confirmed &gt; received",IF($F740&gt;$E740,"Dispatched &gt; confirmed",IF($G740+$H740&gt;$F740,"Delivered + returned &gt; dispatched","OK")))))</f>
        <v/>
      </c>
    </row>
    <row r="741" customFormat="false" ht="15" hidden="false" customHeight="false" outlineLevel="0" collapsed="false">
      <c r="A741" s="20"/>
      <c r="B741" s="14"/>
      <c r="C741" s="15"/>
      <c r="D741" s="21"/>
      <c r="E741" s="21"/>
      <c r="F741" s="21"/>
      <c r="G741" s="21"/>
      <c r="H741" s="21"/>
      <c r="I741" s="15"/>
      <c r="J741" s="15"/>
      <c r="K741" s="22" t="str">
        <f aca="false">IF(COUNTA($A741:$J741)=0,"",IF($I741&lt;&gt;"",$I741,IFERROR(INDEX(Settings!$B$14:$B$28,MATCH($B741,Settings!$A$14:$A$28,0)),0)))</f>
        <v/>
      </c>
      <c r="L741" s="23" t="str">
        <f aca="false">IF(COUNTA($A741:$J741)=0,"",$G741*($K741+IFERROR(INDEX(Settings!$C$14:$C$28,MATCH($B741,Settings!$A$14:$A$28,0)),0)))</f>
        <v/>
      </c>
      <c r="M741" s="23" t="str">
        <f aca="false">IF(COUNTA($A741:$J741)=0,"",($G741+$H741*Settings!$B$10)*IFERROR(INDEX(Settings!$D$14:$D$28,MATCH($B741,Settings!$A$14:$A$28,0)),0))</f>
        <v/>
      </c>
      <c r="N741" s="23" t="str">
        <f aca="false">IF(COUNTA($A741:$J741)=0,"",$F741*IFERROR(INDEX(Settings!$E$14:$E$28,MATCH($B741,Settings!$A$14:$A$28,0)),0))</f>
        <v/>
      </c>
      <c r="O741" s="23" t="str">
        <f aca="false">IF(COUNTA($A741:$J741)=0,"",$D741*Settings!$B$5)</f>
        <v/>
      </c>
      <c r="P741" s="23" t="str">
        <f aca="false">IF(COUNTA($A741:$J741)=0,"",$G741*Settings!$B$6+$H741*Settings!$B$7)</f>
        <v/>
      </c>
      <c r="Q741" s="23" t="str">
        <f aca="false">IF(COUNTA($A741:$J741)=0,"",$L741*Settings!$B$8)</f>
        <v/>
      </c>
      <c r="R741" s="23" t="str">
        <f aca="false">IF(COUNTA($A741:$J741)=0,"",($P741+$Q741)*Settings!$B$9)</f>
        <v/>
      </c>
      <c r="S741" s="23" t="str">
        <f aca="false">IF(COUNTA($A741:$J741)=0,"",$C741+$J741+SUM($M741:$R741))</f>
        <v/>
      </c>
      <c r="T741" s="23" t="str">
        <f aca="false">IF(COUNTA($A741:$J741)=0,"",$L741-$S741)</f>
        <v/>
      </c>
      <c r="U741" s="24" t="str">
        <f aca="false">IF(COUNTA($A741:$J741)=0,"",IF($L741=0,0,$T741/$L741))</f>
        <v/>
      </c>
      <c r="V741" s="24" t="str">
        <f aca="false">IF(COUNTA($A741:$J741)=0,"",IF($D741=0,0,$E741/$D741))</f>
        <v/>
      </c>
      <c r="W741" s="24" t="str">
        <f aca="false">IF(COUNTA($A741:$J741)=0,"",IF($F741=0,0,$G741/$F741))</f>
        <v/>
      </c>
      <c r="X741" s="24" t="str">
        <f aca="false">IF(COUNTA($A741:$J741)=0,"",IF($F741=0,0,$H741/$F741))</f>
        <v/>
      </c>
      <c r="Y741" s="25" t="str">
        <f aca="false">IF(COUNTA($A741:$J741)=0,"",IF($C741=0,0,$L741/$C741))</f>
        <v/>
      </c>
      <c r="Z741" s="23" t="str">
        <f aca="false">IF(COUNTA($A741:$J741)=0,"",IF($G741=0,0,$C741/$G741))</f>
        <v/>
      </c>
      <c r="AA741" s="23" t="str">
        <f aca="false">IF(COUNTA($A741:$J741)=0,"",IF($G741=0,0,$T741/$G741))</f>
        <v/>
      </c>
      <c r="AB741" s="9" t="str">
        <f aca="false">IF(COUNTA($A741:$J741)=0,"",IF($B741="","Pick a product",IF($E741&gt;$D741,"Confirmed &gt; received",IF($F741&gt;$E741,"Dispatched &gt; confirmed",IF($G741+$H741&gt;$F741,"Delivered + returned &gt; dispatched","OK")))))</f>
        <v/>
      </c>
    </row>
    <row r="742" customFormat="false" ht="15" hidden="false" customHeight="false" outlineLevel="0" collapsed="false">
      <c r="A742" s="20"/>
      <c r="B742" s="14"/>
      <c r="C742" s="15"/>
      <c r="D742" s="21"/>
      <c r="E742" s="21"/>
      <c r="F742" s="21"/>
      <c r="G742" s="21"/>
      <c r="H742" s="21"/>
      <c r="I742" s="15"/>
      <c r="J742" s="15"/>
      <c r="K742" s="22" t="str">
        <f aca="false">IF(COUNTA($A742:$J742)=0,"",IF($I742&lt;&gt;"",$I742,IFERROR(INDEX(Settings!$B$14:$B$28,MATCH($B742,Settings!$A$14:$A$28,0)),0)))</f>
        <v/>
      </c>
      <c r="L742" s="23" t="str">
        <f aca="false">IF(COUNTA($A742:$J742)=0,"",$G742*($K742+IFERROR(INDEX(Settings!$C$14:$C$28,MATCH($B742,Settings!$A$14:$A$28,0)),0)))</f>
        <v/>
      </c>
      <c r="M742" s="23" t="str">
        <f aca="false">IF(COUNTA($A742:$J742)=0,"",($G742+$H742*Settings!$B$10)*IFERROR(INDEX(Settings!$D$14:$D$28,MATCH($B742,Settings!$A$14:$A$28,0)),0))</f>
        <v/>
      </c>
      <c r="N742" s="23" t="str">
        <f aca="false">IF(COUNTA($A742:$J742)=0,"",$F742*IFERROR(INDEX(Settings!$E$14:$E$28,MATCH($B742,Settings!$A$14:$A$28,0)),0))</f>
        <v/>
      </c>
      <c r="O742" s="23" t="str">
        <f aca="false">IF(COUNTA($A742:$J742)=0,"",$D742*Settings!$B$5)</f>
        <v/>
      </c>
      <c r="P742" s="23" t="str">
        <f aca="false">IF(COUNTA($A742:$J742)=0,"",$G742*Settings!$B$6+$H742*Settings!$B$7)</f>
        <v/>
      </c>
      <c r="Q742" s="23" t="str">
        <f aca="false">IF(COUNTA($A742:$J742)=0,"",$L742*Settings!$B$8)</f>
        <v/>
      </c>
      <c r="R742" s="23" t="str">
        <f aca="false">IF(COUNTA($A742:$J742)=0,"",($P742+$Q742)*Settings!$B$9)</f>
        <v/>
      </c>
      <c r="S742" s="23" t="str">
        <f aca="false">IF(COUNTA($A742:$J742)=0,"",$C742+$J742+SUM($M742:$R742))</f>
        <v/>
      </c>
      <c r="T742" s="23" t="str">
        <f aca="false">IF(COUNTA($A742:$J742)=0,"",$L742-$S742)</f>
        <v/>
      </c>
      <c r="U742" s="24" t="str">
        <f aca="false">IF(COUNTA($A742:$J742)=0,"",IF($L742=0,0,$T742/$L742))</f>
        <v/>
      </c>
      <c r="V742" s="24" t="str">
        <f aca="false">IF(COUNTA($A742:$J742)=0,"",IF($D742=0,0,$E742/$D742))</f>
        <v/>
      </c>
      <c r="W742" s="24" t="str">
        <f aca="false">IF(COUNTA($A742:$J742)=0,"",IF($F742=0,0,$G742/$F742))</f>
        <v/>
      </c>
      <c r="X742" s="24" t="str">
        <f aca="false">IF(COUNTA($A742:$J742)=0,"",IF($F742=0,0,$H742/$F742))</f>
        <v/>
      </c>
      <c r="Y742" s="25" t="str">
        <f aca="false">IF(COUNTA($A742:$J742)=0,"",IF($C742=0,0,$L742/$C742))</f>
        <v/>
      </c>
      <c r="Z742" s="23" t="str">
        <f aca="false">IF(COUNTA($A742:$J742)=0,"",IF($G742=0,0,$C742/$G742))</f>
        <v/>
      </c>
      <c r="AA742" s="23" t="str">
        <f aca="false">IF(COUNTA($A742:$J742)=0,"",IF($G742=0,0,$T742/$G742))</f>
        <v/>
      </c>
      <c r="AB742" s="9" t="str">
        <f aca="false">IF(COUNTA($A742:$J742)=0,"",IF($B742="","Pick a product",IF($E742&gt;$D742,"Confirmed &gt; received",IF($F742&gt;$E742,"Dispatched &gt; confirmed",IF($G742+$H742&gt;$F742,"Delivered + returned &gt; dispatched","OK")))))</f>
        <v/>
      </c>
    </row>
    <row r="743" customFormat="false" ht="15" hidden="false" customHeight="false" outlineLevel="0" collapsed="false">
      <c r="A743" s="20"/>
      <c r="B743" s="14"/>
      <c r="C743" s="15"/>
      <c r="D743" s="21"/>
      <c r="E743" s="21"/>
      <c r="F743" s="21"/>
      <c r="G743" s="21"/>
      <c r="H743" s="21"/>
      <c r="I743" s="15"/>
      <c r="J743" s="15"/>
      <c r="K743" s="22" t="str">
        <f aca="false">IF(COUNTA($A743:$J743)=0,"",IF($I743&lt;&gt;"",$I743,IFERROR(INDEX(Settings!$B$14:$B$28,MATCH($B743,Settings!$A$14:$A$28,0)),0)))</f>
        <v/>
      </c>
      <c r="L743" s="23" t="str">
        <f aca="false">IF(COUNTA($A743:$J743)=0,"",$G743*($K743+IFERROR(INDEX(Settings!$C$14:$C$28,MATCH($B743,Settings!$A$14:$A$28,0)),0)))</f>
        <v/>
      </c>
      <c r="M743" s="23" t="str">
        <f aca="false">IF(COUNTA($A743:$J743)=0,"",($G743+$H743*Settings!$B$10)*IFERROR(INDEX(Settings!$D$14:$D$28,MATCH($B743,Settings!$A$14:$A$28,0)),0))</f>
        <v/>
      </c>
      <c r="N743" s="23" t="str">
        <f aca="false">IF(COUNTA($A743:$J743)=0,"",$F743*IFERROR(INDEX(Settings!$E$14:$E$28,MATCH($B743,Settings!$A$14:$A$28,0)),0))</f>
        <v/>
      </c>
      <c r="O743" s="23" t="str">
        <f aca="false">IF(COUNTA($A743:$J743)=0,"",$D743*Settings!$B$5)</f>
        <v/>
      </c>
      <c r="P743" s="23" t="str">
        <f aca="false">IF(COUNTA($A743:$J743)=0,"",$G743*Settings!$B$6+$H743*Settings!$B$7)</f>
        <v/>
      </c>
      <c r="Q743" s="23" t="str">
        <f aca="false">IF(COUNTA($A743:$J743)=0,"",$L743*Settings!$B$8)</f>
        <v/>
      </c>
      <c r="R743" s="23" t="str">
        <f aca="false">IF(COUNTA($A743:$J743)=0,"",($P743+$Q743)*Settings!$B$9)</f>
        <v/>
      </c>
      <c r="S743" s="23" t="str">
        <f aca="false">IF(COUNTA($A743:$J743)=0,"",$C743+$J743+SUM($M743:$R743))</f>
        <v/>
      </c>
      <c r="T743" s="23" t="str">
        <f aca="false">IF(COUNTA($A743:$J743)=0,"",$L743-$S743)</f>
        <v/>
      </c>
      <c r="U743" s="24" t="str">
        <f aca="false">IF(COUNTA($A743:$J743)=0,"",IF($L743=0,0,$T743/$L743))</f>
        <v/>
      </c>
      <c r="V743" s="24" t="str">
        <f aca="false">IF(COUNTA($A743:$J743)=0,"",IF($D743=0,0,$E743/$D743))</f>
        <v/>
      </c>
      <c r="W743" s="24" t="str">
        <f aca="false">IF(COUNTA($A743:$J743)=0,"",IF($F743=0,0,$G743/$F743))</f>
        <v/>
      </c>
      <c r="X743" s="24" t="str">
        <f aca="false">IF(COUNTA($A743:$J743)=0,"",IF($F743=0,0,$H743/$F743))</f>
        <v/>
      </c>
      <c r="Y743" s="25" t="str">
        <f aca="false">IF(COUNTA($A743:$J743)=0,"",IF($C743=0,0,$L743/$C743))</f>
        <v/>
      </c>
      <c r="Z743" s="23" t="str">
        <f aca="false">IF(COUNTA($A743:$J743)=0,"",IF($G743=0,0,$C743/$G743))</f>
        <v/>
      </c>
      <c r="AA743" s="23" t="str">
        <f aca="false">IF(COUNTA($A743:$J743)=0,"",IF($G743=0,0,$T743/$G743))</f>
        <v/>
      </c>
      <c r="AB743" s="9" t="str">
        <f aca="false">IF(COUNTA($A743:$J743)=0,"",IF($B743="","Pick a product",IF($E743&gt;$D743,"Confirmed &gt; received",IF($F743&gt;$E743,"Dispatched &gt; confirmed",IF($G743+$H743&gt;$F743,"Delivered + returned &gt; dispatched","OK")))))</f>
        <v/>
      </c>
    </row>
    <row r="744" customFormat="false" ht="15" hidden="false" customHeight="false" outlineLevel="0" collapsed="false">
      <c r="A744" s="20"/>
      <c r="B744" s="14"/>
      <c r="C744" s="15"/>
      <c r="D744" s="21"/>
      <c r="E744" s="21"/>
      <c r="F744" s="21"/>
      <c r="G744" s="21"/>
      <c r="H744" s="21"/>
      <c r="I744" s="15"/>
      <c r="J744" s="15"/>
      <c r="K744" s="22" t="str">
        <f aca="false">IF(COUNTA($A744:$J744)=0,"",IF($I744&lt;&gt;"",$I744,IFERROR(INDEX(Settings!$B$14:$B$28,MATCH($B744,Settings!$A$14:$A$28,0)),0)))</f>
        <v/>
      </c>
      <c r="L744" s="23" t="str">
        <f aca="false">IF(COUNTA($A744:$J744)=0,"",$G744*($K744+IFERROR(INDEX(Settings!$C$14:$C$28,MATCH($B744,Settings!$A$14:$A$28,0)),0)))</f>
        <v/>
      </c>
      <c r="M744" s="23" t="str">
        <f aca="false">IF(COUNTA($A744:$J744)=0,"",($G744+$H744*Settings!$B$10)*IFERROR(INDEX(Settings!$D$14:$D$28,MATCH($B744,Settings!$A$14:$A$28,0)),0))</f>
        <v/>
      </c>
      <c r="N744" s="23" t="str">
        <f aca="false">IF(COUNTA($A744:$J744)=0,"",$F744*IFERROR(INDEX(Settings!$E$14:$E$28,MATCH($B744,Settings!$A$14:$A$28,0)),0))</f>
        <v/>
      </c>
      <c r="O744" s="23" t="str">
        <f aca="false">IF(COUNTA($A744:$J744)=0,"",$D744*Settings!$B$5)</f>
        <v/>
      </c>
      <c r="P744" s="23" t="str">
        <f aca="false">IF(COUNTA($A744:$J744)=0,"",$G744*Settings!$B$6+$H744*Settings!$B$7)</f>
        <v/>
      </c>
      <c r="Q744" s="23" t="str">
        <f aca="false">IF(COUNTA($A744:$J744)=0,"",$L744*Settings!$B$8)</f>
        <v/>
      </c>
      <c r="R744" s="23" t="str">
        <f aca="false">IF(COUNTA($A744:$J744)=0,"",($P744+$Q744)*Settings!$B$9)</f>
        <v/>
      </c>
      <c r="S744" s="23" t="str">
        <f aca="false">IF(COUNTA($A744:$J744)=0,"",$C744+$J744+SUM($M744:$R744))</f>
        <v/>
      </c>
      <c r="T744" s="23" t="str">
        <f aca="false">IF(COUNTA($A744:$J744)=0,"",$L744-$S744)</f>
        <v/>
      </c>
      <c r="U744" s="24" t="str">
        <f aca="false">IF(COUNTA($A744:$J744)=0,"",IF($L744=0,0,$T744/$L744))</f>
        <v/>
      </c>
      <c r="V744" s="24" t="str">
        <f aca="false">IF(COUNTA($A744:$J744)=0,"",IF($D744=0,0,$E744/$D744))</f>
        <v/>
      </c>
      <c r="W744" s="24" t="str">
        <f aca="false">IF(COUNTA($A744:$J744)=0,"",IF($F744=0,0,$G744/$F744))</f>
        <v/>
      </c>
      <c r="X744" s="24" t="str">
        <f aca="false">IF(COUNTA($A744:$J744)=0,"",IF($F744=0,0,$H744/$F744))</f>
        <v/>
      </c>
      <c r="Y744" s="25" t="str">
        <f aca="false">IF(COUNTA($A744:$J744)=0,"",IF($C744=0,0,$L744/$C744))</f>
        <v/>
      </c>
      <c r="Z744" s="23" t="str">
        <f aca="false">IF(COUNTA($A744:$J744)=0,"",IF($G744=0,0,$C744/$G744))</f>
        <v/>
      </c>
      <c r="AA744" s="23" t="str">
        <f aca="false">IF(COUNTA($A744:$J744)=0,"",IF($G744=0,0,$T744/$G744))</f>
        <v/>
      </c>
      <c r="AB744" s="9" t="str">
        <f aca="false">IF(COUNTA($A744:$J744)=0,"",IF($B744="","Pick a product",IF($E744&gt;$D744,"Confirmed &gt; received",IF($F744&gt;$E744,"Dispatched &gt; confirmed",IF($G744+$H744&gt;$F744,"Delivered + returned &gt; dispatched","OK")))))</f>
        <v/>
      </c>
    </row>
    <row r="745" customFormat="false" ht="15" hidden="false" customHeight="false" outlineLevel="0" collapsed="false">
      <c r="A745" s="20"/>
      <c r="B745" s="14"/>
      <c r="C745" s="15"/>
      <c r="D745" s="21"/>
      <c r="E745" s="21"/>
      <c r="F745" s="21"/>
      <c r="G745" s="21"/>
      <c r="H745" s="21"/>
      <c r="I745" s="15"/>
      <c r="J745" s="15"/>
      <c r="K745" s="22" t="str">
        <f aca="false">IF(COUNTA($A745:$J745)=0,"",IF($I745&lt;&gt;"",$I745,IFERROR(INDEX(Settings!$B$14:$B$28,MATCH($B745,Settings!$A$14:$A$28,0)),0)))</f>
        <v/>
      </c>
      <c r="L745" s="23" t="str">
        <f aca="false">IF(COUNTA($A745:$J745)=0,"",$G745*($K745+IFERROR(INDEX(Settings!$C$14:$C$28,MATCH($B745,Settings!$A$14:$A$28,0)),0)))</f>
        <v/>
      </c>
      <c r="M745" s="23" t="str">
        <f aca="false">IF(COUNTA($A745:$J745)=0,"",($G745+$H745*Settings!$B$10)*IFERROR(INDEX(Settings!$D$14:$D$28,MATCH($B745,Settings!$A$14:$A$28,0)),0))</f>
        <v/>
      </c>
      <c r="N745" s="23" t="str">
        <f aca="false">IF(COUNTA($A745:$J745)=0,"",$F745*IFERROR(INDEX(Settings!$E$14:$E$28,MATCH($B745,Settings!$A$14:$A$28,0)),0))</f>
        <v/>
      </c>
      <c r="O745" s="23" t="str">
        <f aca="false">IF(COUNTA($A745:$J745)=0,"",$D745*Settings!$B$5)</f>
        <v/>
      </c>
      <c r="P745" s="23" t="str">
        <f aca="false">IF(COUNTA($A745:$J745)=0,"",$G745*Settings!$B$6+$H745*Settings!$B$7)</f>
        <v/>
      </c>
      <c r="Q745" s="23" t="str">
        <f aca="false">IF(COUNTA($A745:$J745)=0,"",$L745*Settings!$B$8)</f>
        <v/>
      </c>
      <c r="R745" s="23" t="str">
        <f aca="false">IF(COUNTA($A745:$J745)=0,"",($P745+$Q745)*Settings!$B$9)</f>
        <v/>
      </c>
      <c r="S745" s="23" t="str">
        <f aca="false">IF(COUNTA($A745:$J745)=0,"",$C745+$J745+SUM($M745:$R745))</f>
        <v/>
      </c>
      <c r="T745" s="23" t="str">
        <f aca="false">IF(COUNTA($A745:$J745)=0,"",$L745-$S745)</f>
        <v/>
      </c>
      <c r="U745" s="24" t="str">
        <f aca="false">IF(COUNTA($A745:$J745)=0,"",IF($L745=0,0,$T745/$L745))</f>
        <v/>
      </c>
      <c r="V745" s="24" t="str">
        <f aca="false">IF(COUNTA($A745:$J745)=0,"",IF($D745=0,0,$E745/$D745))</f>
        <v/>
      </c>
      <c r="W745" s="24" t="str">
        <f aca="false">IF(COUNTA($A745:$J745)=0,"",IF($F745=0,0,$G745/$F745))</f>
        <v/>
      </c>
      <c r="X745" s="24" t="str">
        <f aca="false">IF(COUNTA($A745:$J745)=0,"",IF($F745=0,0,$H745/$F745))</f>
        <v/>
      </c>
      <c r="Y745" s="25" t="str">
        <f aca="false">IF(COUNTA($A745:$J745)=0,"",IF($C745=0,0,$L745/$C745))</f>
        <v/>
      </c>
      <c r="Z745" s="23" t="str">
        <f aca="false">IF(COUNTA($A745:$J745)=0,"",IF($G745=0,0,$C745/$G745))</f>
        <v/>
      </c>
      <c r="AA745" s="23" t="str">
        <f aca="false">IF(COUNTA($A745:$J745)=0,"",IF($G745=0,0,$T745/$G745))</f>
        <v/>
      </c>
      <c r="AB745" s="9" t="str">
        <f aca="false">IF(COUNTA($A745:$J745)=0,"",IF($B745="","Pick a product",IF($E745&gt;$D745,"Confirmed &gt; received",IF($F745&gt;$E745,"Dispatched &gt; confirmed",IF($G745+$H745&gt;$F745,"Delivered + returned &gt; dispatched","OK")))))</f>
        <v/>
      </c>
    </row>
    <row r="746" customFormat="false" ht="15" hidden="false" customHeight="false" outlineLevel="0" collapsed="false">
      <c r="A746" s="20"/>
      <c r="B746" s="14"/>
      <c r="C746" s="15"/>
      <c r="D746" s="21"/>
      <c r="E746" s="21"/>
      <c r="F746" s="21"/>
      <c r="G746" s="21"/>
      <c r="H746" s="21"/>
      <c r="I746" s="15"/>
      <c r="J746" s="15"/>
      <c r="K746" s="22" t="str">
        <f aca="false">IF(COUNTA($A746:$J746)=0,"",IF($I746&lt;&gt;"",$I746,IFERROR(INDEX(Settings!$B$14:$B$28,MATCH($B746,Settings!$A$14:$A$28,0)),0)))</f>
        <v/>
      </c>
      <c r="L746" s="23" t="str">
        <f aca="false">IF(COUNTA($A746:$J746)=0,"",$G746*($K746+IFERROR(INDEX(Settings!$C$14:$C$28,MATCH($B746,Settings!$A$14:$A$28,0)),0)))</f>
        <v/>
      </c>
      <c r="M746" s="23" t="str">
        <f aca="false">IF(COUNTA($A746:$J746)=0,"",($G746+$H746*Settings!$B$10)*IFERROR(INDEX(Settings!$D$14:$D$28,MATCH($B746,Settings!$A$14:$A$28,0)),0))</f>
        <v/>
      </c>
      <c r="N746" s="23" t="str">
        <f aca="false">IF(COUNTA($A746:$J746)=0,"",$F746*IFERROR(INDEX(Settings!$E$14:$E$28,MATCH($B746,Settings!$A$14:$A$28,0)),0))</f>
        <v/>
      </c>
      <c r="O746" s="23" t="str">
        <f aca="false">IF(COUNTA($A746:$J746)=0,"",$D746*Settings!$B$5)</f>
        <v/>
      </c>
      <c r="P746" s="23" t="str">
        <f aca="false">IF(COUNTA($A746:$J746)=0,"",$G746*Settings!$B$6+$H746*Settings!$B$7)</f>
        <v/>
      </c>
      <c r="Q746" s="23" t="str">
        <f aca="false">IF(COUNTA($A746:$J746)=0,"",$L746*Settings!$B$8)</f>
        <v/>
      </c>
      <c r="R746" s="23" t="str">
        <f aca="false">IF(COUNTA($A746:$J746)=0,"",($P746+$Q746)*Settings!$B$9)</f>
        <v/>
      </c>
      <c r="S746" s="23" t="str">
        <f aca="false">IF(COUNTA($A746:$J746)=0,"",$C746+$J746+SUM($M746:$R746))</f>
        <v/>
      </c>
      <c r="T746" s="23" t="str">
        <f aca="false">IF(COUNTA($A746:$J746)=0,"",$L746-$S746)</f>
        <v/>
      </c>
      <c r="U746" s="24" t="str">
        <f aca="false">IF(COUNTA($A746:$J746)=0,"",IF($L746=0,0,$T746/$L746))</f>
        <v/>
      </c>
      <c r="V746" s="24" t="str">
        <f aca="false">IF(COUNTA($A746:$J746)=0,"",IF($D746=0,0,$E746/$D746))</f>
        <v/>
      </c>
      <c r="W746" s="24" t="str">
        <f aca="false">IF(COUNTA($A746:$J746)=0,"",IF($F746=0,0,$G746/$F746))</f>
        <v/>
      </c>
      <c r="X746" s="24" t="str">
        <f aca="false">IF(COUNTA($A746:$J746)=0,"",IF($F746=0,0,$H746/$F746))</f>
        <v/>
      </c>
      <c r="Y746" s="25" t="str">
        <f aca="false">IF(COUNTA($A746:$J746)=0,"",IF($C746=0,0,$L746/$C746))</f>
        <v/>
      </c>
      <c r="Z746" s="23" t="str">
        <f aca="false">IF(COUNTA($A746:$J746)=0,"",IF($G746=0,0,$C746/$G746))</f>
        <v/>
      </c>
      <c r="AA746" s="23" t="str">
        <f aca="false">IF(COUNTA($A746:$J746)=0,"",IF($G746=0,0,$T746/$G746))</f>
        <v/>
      </c>
      <c r="AB746" s="9" t="str">
        <f aca="false">IF(COUNTA($A746:$J746)=0,"",IF($B746="","Pick a product",IF($E746&gt;$D746,"Confirmed &gt; received",IF($F746&gt;$E746,"Dispatched &gt; confirmed",IF($G746+$H746&gt;$F746,"Delivered + returned &gt; dispatched","OK")))))</f>
        <v/>
      </c>
    </row>
    <row r="747" customFormat="false" ht="15" hidden="false" customHeight="false" outlineLevel="0" collapsed="false">
      <c r="A747" s="20"/>
      <c r="B747" s="14"/>
      <c r="C747" s="15"/>
      <c r="D747" s="21"/>
      <c r="E747" s="21"/>
      <c r="F747" s="21"/>
      <c r="G747" s="21"/>
      <c r="H747" s="21"/>
      <c r="I747" s="15"/>
      <c r="J747" s="15"/>
      <c r="K747" s="22" t="str">
        <f aca="false">IF(COUNTA($A747:$J747)=0,"",IF($I747&lt;&gt;"",$I747,IFERROR(INDEX(Settings!$B$14:$B$28,MATCH($B747,Settings!$A$14:$A$28,0)),0)))</f>
        <v/>
      </c>
      <c r="L747" s="23" t="str">
        <f aca="false">IF(COUNTA($A747:$J747)=0,"",$G747*($K747+IFERROR(INDEX(Settings!$C$14:$C$28,MATCH($B747,Settings!$A$14:$A$28,0)),0)))</f>
        <v/>
      </c>
      <c r="M747" s="23" t="str">
        <f aca="false">IF(COUNTA($A747:$J747)=0,"",($G747+$H747*Settings!$B$10)*IFERROR(INDEX(Settings!$D$14:$D$28,MATCH($B747,Settings!$A$14:$A$28,0)),0))</f>
        <v/>
      </c>
      <c r="N747" s="23" t="str">
        <f aca="false">IF(COUNTA($A747:$J747)=0,"",$F747*IFERROR(INDEX(Settings!$E$14:$E$28,MATCH($B747,Settings!$A$14:$A$28,0)),0))</f>
        <v/>
      </c>
      <c r="O747" s="23" t="str">
        <f aca="false">IF(COUNTA($A747:$J747)=0,"",$D747*Settings!$B$5)</f>
        <v/>
      </c>
      <c r="P747" s="23" t="str">
        <f aca="false">IF(COUNTA($A747:$J747)=0,"",$G747*Settings!$B$6+$H747*Settings!$B$7)</f>
        <v/>
      </c>
      <c r="Q747" s="23" t="str">
        <f aca="false">IF(COUNTA($A747:$J747)=0,"",$L747*Settings!$B$8)</f>
        <v/>
      </c>
      <c r="R747" s="23" t="str">
        <f aca="false">IF(COUNTA($A747:$J747)=0,"",($P747+$Q747)*Settings!$B$9)</f>
        <v/>
      </c>
      <c r="S747" s="23" t="str">
        <f aca="false">IF(COUNTA($A747:$J747)=0,"",$C747+$J747+SUM($M747:$R747))</f>
        <v/>
      </c>
      <c r="T747" s="23" t="str">
        <f aca="false">IF(COUNTA($A747:$J747)=0,"",$L747-$S747)</f>
        <v/>
      </c>
      <c r="U747" s="24" t="str">
        <f aca="false">IF(COUNTA($A747:$J747)=0,"",IF($L747=0,0,$T747/$L747))</f>
        <v/>
      </c>
      <c r="V747" s="24" t="str">
        <f aca="false">IF(COUNTA($A747:$J747)=0,"",IF($D747=0,0,$E747/$D747))</f>
        <v/>
      </c>
      <c r="W747" s="24" t="str">
        <f aca="false">IF(COUNTA($A747:$J747)=0,"",IF($F747=0,0,$G747/$F747))</f>
        <v/>
      </c>
      <c r="X747" s="24" t="str">
        <f aca="false">IF(COUNTA($A747:$J747)=0,"",IF($F747=0,0,$H747/$F747))</f>
        <v/>
      </c>
      <c r="Y747" s="25" t="str">
        <f aca="false">IF(COUNTA($A747:$J747)=0,"",IF($C747=0,0,$L747/$C747))</f>
        <v/>
      </c>
      <c r="Z747" s="23" t="str">
        <f aca="false">IF(COUNTA($A747:$J747)=0,"",IF($G747=0,0,$C747/$G747))</f>
        <v/>
      </c>
      <c r="AA747" s="23" t="str">
        <f aca="false">IF(COUNTA($A747:$J747)=0,"",IF($G747=0,0,$T747/$G747))</f>
        <v/>
      </c>
      <c r="AB747" s="9" t="str">
        <f aca="false">IF(COUNTA($A747:$J747)=0,"",IF($B747="","Pick a product",IF($E747&gt;$D747,"Confirmed &gt; received",IF($F747&gt;$E747,"Dispatched &gt; confirmed",IF($G747+$H747&gt;$F747,"Delivered + returned &gt; dispatched","OK")))))</f>
        <v/>
      </c>
    </row>
    <row r="748" customFormat="false" ht="15" hidden="false" customHeight="false" outlineLevel="0" collapsed="false">
      <c r="A748" s="20"/>
      <c r="B748" s="14"/>
      <c r="C748" s="15"/>
      <c r="D748" s="21"/>
      <c r="E748" s="21"/>
      <c r="F748" s="21"/>
      <c r="G748" s="21"/>
      <c r="H748" s="21"/>
      <c r="I748" s="15"/>
      <c r="J748" s="15"/>
      <c r="K748" s="22" t="str">
        <f aca="false">IF(COUNTA($A748:$J748)=0,"",IF($I748&lt;&gt;"",$I748,IFERROR(INDEX(Settings!$B$14:$B$28,MATCH($B748,Settings!$A$14:$A$28,0)),0)))</f>
        <v/>
      </c>
      <c r="L748" s="23" t="str">
        <f aca="false">IF(COUNTA($A748:$J748)=0,"",$G748*($K748+IFERROR(INDEX(Settings!$C$14:$C$28,MATCH($B748,Settings!$A$14:$A$28,0)),0)))</f>
        <v/>
      </c>
      <c r="M748" s="23" t="str">
        <f aca="false">IF(COUNTA($A748:$J748)=0,"",($G748+$H748*Settings!$B$10)*IFERROR(INDEX(Settings!$D$14:$D$28,MATCH($B748,Settings!$A$14:$A$28,0)),0))</f>
        <v/>
      </c>
      <c r="N748" s="23" t="str">
        <f aca="false">IF(COUNTA($A748:$J748)=0,"",$F748*IFERROR(INDEX(Settings!$E$14:$E$28,MATCH($B748,Settings!$A$14:$A$28,0)),0))</f>
        <v/>
      </c>
      <c r="O748" s="23" t="str">
        <f aca="false">IF(COUNTA($A748:$J748)=0,"",$D748*Settings!$B$5)</f>
        <v/>
      </c>
      <c r="P748" s="23" t="str">
        <f aca="false">IF(COUNTA($A748:$J748)=0,"",$G748*Settings!$B$6+$H748*Settings!$B$7)</f>
        <v/>
      </c>
      <c r="Q748" s="23" t="str">
        <f aca="false">IF(COUNTA($A748:$J748)=0,"",$L748*Settings!$B$8)</f>
        <v/>
      </c>
      <c r="R748" s="23" t="str">
        <f aca="false">IF(COUNTA($A748:$J748)=0,"",($P748+$Q748)*Settings!$B$9)</f>
        <v/>
      </c>
      <c r="S748" s="23" t="str">
        <f aca="false">IF(COUNTA($A748:$J748)=0,"",$C748+$J748+SUM($M748:$R748))</f>
        <v/>
      </c>
      <c r="T748" s="23" t="str">
        <f aca="false">IF(COUNTA($A748:$J748)=0,"",$L748-$S748)</f>
        <v/>
      </c>
      <c r="U748" s="24" t="str">
        <f aca="false">IF(COUNTA($A748:$J748)=0,"",IF($L748=0,0,$T748/$L748))</f>
        <v/>
      </c>
      <c r="V748" s="24" t="str">
        <f aca="false">IF(COUNTA($A748:$J748)=0,"",IF($D748=0,0,$E748/$D748))</f>
        <v/>
      </c>
      <c r="W748" s="24" t="str">
        <f aca="false">IF(COUNTA($A748:$J748)=0,"",IF($F748=0,0,$G748/$F748))</f>
        <v/>
      </c>
      <c r="X748" s="24" t="str">
        <f aca="false">IF(COUNTA($A748:$J748)=0,"",IF($F748=0,0,$H748/$F748))</f>
        <v/>
      </c>
      <c r="Y748" s="25" t="str">
        <f aca="false">IF(COUNTA($A748:$J748)=0,"",IF($C748=0,0,$L748/$C748))</f>
        <v/>
      </c>
      <c r="Z748" s="23" t="str">
        <f aca="false">IF(COUNTA($A748:$J748)=0,"",IF($G748=0,0,$C748/$G748))</f>
        <v/>
      </c>
      <c r="AA748" s="23" t="str">
        <f aca="false">IF(COUNTA($A748:$J748)=0,"",IF($G748=0,0,$T748/$G748))</f>
        <v/>
      </c>
      <c r="AB748" s="9" t="str">
        <f aca="false">IF(COUNTA($A748:$J748)=0,"",IF($B748="","Pick a product",IF($E748&gt;$D748,"Confirmed &gt; received",IF($F748&gt;$E748,"Dispatched &gt; confirmed",IF($G748+$H748&gt;$F748,"Delivered + returned &gt; dispatched","OK")))))</f>
        <v/>
      </c>
    </row>
    <row r="749" customFormat="false" ht="15" hidden="false" customHeight="false" outlineLevel="0" collapsed="false">
      <c r="A749" s="20"/>
      <c r="B749" s="14"/>
      <c r="C749" s="15"/>
      <c r="D749" s="21"/>
      <c r="E749" s="21"/>
      <c r="F749" s="21"/>
      <c r="G749" s="21"/>
      <c r="H749" s="21"/>
      <c r="I749" s="15"/>
      <c r="J749" s="15"/>
      <c r="K749" s="22" t="str">
        <f aca="false">IF(COUNTA($A749:$J749)=0,"",IF($I749&lt;&gt;"",$I749,IFERROR(INDEX(Settings!$B$14:$B$28,MATCH($B749,Settings!$A$14:$A$28,0)),0)))</f>
        <v/>
      </c>
      <c r="L749" s="23" t="str">
        <f aca="false">IF(COUNTA($A749:$J749)=0,"",$G749*($K749+IFERROR(INDEX(Settings!$C$14:$C$28,MATCH($B749,Settings!$A$14:$A$28,0)),0)))</f>
        <v/>
      </c>
      <c r="M749" s="23" t="str">
        <f aca="false">IF(COUNTA($A749:$J749)=0,"",($G749+$H749*Settings!$B$10)*IFERROR(INDEX(Settings!$D$14:$D$28,MATCH($B749,Settings!$A$14:$A$28,0)),0))</f>
        <v/>
      </c>
      <c r="N749" s="23" t="str">
        <f aca="false">IF(COUNTA($A749:$J749)=0,"",$F749*IFERROR(INDEX(Settings!$E$14:$E$28,MATCH($B749,Settings!$A$14:$A$28,0)),0))</f>
        <v/>
      </c>
      <c r="O749" s="23" t="str">
        <f aca="false">IF(COUNTA($A749:$J749)=0,"",$D749*Settings!$B$5)</f>
        <v/>
      </c>
      <c r="P749" s="23" t="str">
        <f aca="false">IF(COUNTA($A749:$J749)=0,"",$G749*Settings!$B$6+$H749*Settings!$B$7)</f>
        <v/>
      </c>
      <c r="Q749" s="23" t="str">
        <f aca="false">IF(COUNTA($A749:$J749)=0,"",$L749*Settings!$B$8)</f>
        <v/>
      </c>
      <c r="R749" s="23" t="str">
        <f aca="false">IF(COUNTA($A749:$J749)=0,"",($P749+$Q749)*Settings!$B$9)</f>
        <v/>
      </c>
      <c r="S749" s="23" t="str">
        <f aca="false">IF(COUNTA($A749:$J749)=0,"",$C749+$J749+SUM($M749:$R749))</f>
        <v/>
      </c>
      <c r="T749" s="23" t="str">
        <f aca="false">IF(COUNTA($A749:$J749)=0,"",$L749-$S749)</f>
        <v/>
      </c>
      <c r="U749" s="24" t="str">
        <f aca="false">IF(COUNTA($A749:$J749)=0,"",IF($L749=0,0,$T749/$L749))</f>
        <v/>
      </c>
      <c r="V749" s="24" t="str">
        <f aca="false">IF(COUNTA($A749:$J749)=0,"",IF($D749=0,0,$E749/$D749))</f>
        <v/>
      </c>
      <c r="W749" s="24" t="str">
        <f aca="false">IF(COUNTA($A749:$J749)=0,"",IF($F749=0,0,$G749/$F749))</f>
        <v/>
      </c>
      <c r="X749" s="24" t="str">
        <f aca="false">IF(COUNTA($A749:$J749)=0,"",IF($F749=0,0,$H749/$F749))</f>
        <v/>
      </c>
      <c r="Y749" s="25" t="str">
        <f aca="false">IF(COUNTA($A749:$J749)=0,"",IF($C749=0,0,$L749/$C749))</f>
        <v/>
      </c>
      <c r="Z749" s="23" t="str">
        <f aca="false">IF(COUNTA($A749:$J749)=0,"",IF($G749=0,0,$C749/$G749))</f>
        <v/>
      </c>
      <c r="AA749" s="23" t="str">
        <f aca="false">IF(COUNTA($A749:$J749)=0,"",IF($G749=0,0,$T749/$G749))</f>
        <v/>
      </c>
      <c r="AB749" s="9" t="str">
        <f aca="false">IF(COUNTA($A749:$J749)=0,"",IF($B749="","Pick a product",IF($E749&gt;$D749,"Confirmed &gt; received",IF($F749&gt;$E749,"Dispatched &gt; confirmed",IF($G749+$H749&gt;$F749,"Delivered + returned &gt; dispatched","OK")))))</f>
        <v/>
      </c>
    </row>
    <row r="750" customFormat="false" ht="15" hidden="false" customHeight="false" outlineLevel="0" collapsed="false">
      <c r="A750" s="20"/>
      <c r="B750" s="14"/>
      <c r="C750" s="15"/>
      <c r="D750" s="21"/>
      <c r="E750" s="21"/>
      <c r="F750" s="21"/>
      <c r="G750" s="21"/>
      <c r="H750" s="21"/>
      <c r="I750" s="15"/>
      <c r="J750" s="15"/>
      <c r="K750" s="22" t="str">
        <f aca="false">IF(COUNTA($A750:$J750)=0,"",IF($I750&lt;&gt;"",$I750,IFERROR(INDEX(Settings!$B$14:$B$28,MATCH($B750,Settings!$A$14:$A$28,0)),0)))</f>
        <v/>
      </c>
      <c r="L750" s="23" t="str">
        <f aca="false">IF(COUNTA($A750:$J750)=0,"",$G750*($K750+IFERROR(INDEX(Settings!$C$14:$C$28,MATCH($B750,Settings!$A$14:$A$28,0)),0)))</f>
        <v/>
      </c>
      <c r="M750" s="23" t="str">
        <f aca="false">IF(COUNTA($A750:$J750)=0,"",($G750+$H750*Settings!$B$10)*IFERROR(INDEX(Settings!$D$14:$D$28,MATCH($B750,Settings!$A$14:$A$28,0)),0))</f>
        <v/>
      </c>
      <c r="N750" s="23" t="str">
        <f aca="false">IF(COUNTA($A750:$J750)=0,"",$F750*IFERROR(INDEX(Settings!$E$14:$E$28,MATCH($B750,Settings!$A$14:$A$28,0)),0))</f>
        <v/>
      </c>
      <c r="O750" s="23" t="str">
        <f aca="false">IF(COUNTA($A750:$J750)=0,"",$D750*Settings!$B$5)</f>
        <v/>
      </c>
      <c r="P750" s="23" t="str">
        <f aca="false">IF(COUNTA($A750:$J750)=0,"",$G750*Settings!$B$6+$H750*Settings!$B$7)</f>
        <v/>
      </c>
      <c r="Q750" s="23" t="str">
        <f aca="false">IF(COUNTA($A750:$J750)=0,"",$L750*Settings!$B$8)</f>
        <v/>
      </c>
      <c r="R750" s="23" t="str">
        <f aca="false">IF(COUNTA($A750:$J750)=0,"",($P750+$Q750)*Settings!$B$9)</f>
        <v/>
      </c>
      <c r="S750" s="23" t="str">
        <f aca="false">IF(COUNTA($A750:$J750)=0,"",$C750+$J750+SUM($M750:$R750))</f>
        <v/>
      </c>
      <c r="T750" s="23" t="str">
        <f aca="false">IF(COUNTA($A750:$J750)=0,"",$L750-$S750)</f>
        <v/>
      </c>
      <c r="U750" s="24" t="str">
        <f aca="false">IF(COUNTA($A750:$J750)=0,"",IF($L750=0,0,$T750/$L750))</f>
        <v/>
      </c>
      <c r="V750" s="24" t="str">
        <f aca="false">IF(COUNTA($A750:$J750)=0,"",IF($D750=0,0,$E750/$D750))</f>
        <v/>
      </c>
      <c r="W750" s="24" t="str">
        <f aca="false">IF(COUNTA($A750:$J750)=0,"",IF($F750=0,0,$G750/$F750))</f>
        <v/>
      </c>
      <c r="X750" s="24" t="str">
        <f aca="false">IF(COUNTA($A750:$J750)=0,"",IF($F750=0,0,$H750/$F750))</f>
        <v/>
      </c>
      <c r="Y750" s="25" t="str">
        <f aca="false">IF(COUNTA($A750:$J750)=0,"",IF($C750=0,0,$L750/$C750))</f>
        <v/>
      </c>
      <c r="Z750" s="23" t="str">
        <f aca="false">IF(COUNTA($A750:$J750)=0,"",IF($G750=0,0,$C750/$G750))</f>
        <v/>
      </c>
      <c r="AA750" s="23" t="str">
        <f aca="false">IF(COUNTA($A750:$J750)=0,"",IF($G750=0,0,$T750/$G750))</f>
        <v/>
      </c>
      <c r="AB750" s="9" t="str">
        <f aca="false">IF(COUNTA($A750:$J750)=0,"",IF($B750="","Pick a product",IF($E750&gt;$D750,"Confirmed &gt; received",IF($F750&gt;$E750,"Dispatched &gt; confirmed",IF($G750+$H750&gt;$F750,"Delivered + returned &gt; dispatched","OK")))))</f>
        <v/>
      </c>
    </row>
    <row r="751" customFormat="false" ht="15" hidden="false" customHeight="false" outlineLevel="0" collapsed="false">
      <c r="A751" s="20"/>
      <c r="B751" s="14"/>
      <c r="C751" s="15"/>
      <c r="D751" s="21"/>
      <c r="E751" s="21"/>
      <c r="F751" s="21"/>
      <c r="G751" s="21"/>
      <c r="H751" s="21"/>
      <c r="I751" s="15"/>
      <c r="J751" s="15"/>
      <c r="K751" s="22" t="str">
        <f aca="false">IF(COUNTA($A751:$J751)=0,"",IF($I751&lt;&gt;"",$I751,IFERROR(INDEX(Settings!$B$14:$B$28,MATCH($B751,Settings!$A$14:$A$28,0)),0)))</f>
        <v/>
      </c>
      <c r="L751" s="23" t="str">
        <f aca="false">IF(COUNTA($A751:$J751)=0,"",$G751*($K751+IFERROR(INDEX(Settings!$C$14:$C$28,MATCH($B751,Settings!$A$14:$A$28,0)),0)))</f>
        <v/>
      </c>
      <c r="M751" s="23" t="str">
        <f aca="false">IF(COUNTA($A751:$J751)=0,"",($G751+$H751*Settings!$B$10)*IFERROR(INDEX(Settings!$D$14:$D$28,MATCH($B751,Settings!$A$14:$A$28,0)),0))</f>
        <v/>
      </c>
      <c r="N751" s="23" t="str">
        <f aca="false">IF(COUNTA($A751:$J751)=0,"",$F751*IFERROR(INDEX(Settings!$E$14:$E$28,MATCH($B751,Settings!$A$14:$A$28,0)),0))</f>
        <v/>
      </c>
      <c r="O751" s="23" t="str">
        <f aca="false">IF(COUNTA($A751:$J751)=0,"",$D751*Settings!$B$5)</f>
        <v/>
      </c>
      <c r="P751" s="23" t="str">
        <f aca="false">IF(COUNTA($A751:$J751)=0,"",$G751*Settings!$B$6+$H751*Settings!$B$7)</f>
        <v/>
      </c>
      <c r="Q751" s="23" t="str">
        <f aca="false">IF(COUNTA($A751:$J751)=0,"",$L751*Settings!$B$8)</f>
        <v/>
      </c>
      <c r="R751" s="23" t="str">
        <f aca="false">IF(COUNTA($A751:$J751)=0,"",($P751+$Q751)*Settings!$B$9)</f>
        <v/>
      </c>
      <c r="S751" s="23" t="str">
        <f aca="false">IF(COUNTA($A751:$J751)=0,"",$C751+$J751+SUM($M751:$R751))</f>
        <v/>
      </c>
      <c r="T751" s="23" t="str">
        <f aca="false">IF(COUNTA($A751:$J751)=0,"",$L751-$S751)</f>
        <v/>
      </c>
      <c r="U751" s="24" t="str">
        <f aca="false">IF(COUNTA($A751:$J751)=0,"",IF($L751=0,0,$T751/$L751))</f>
        <v/>
      </c>
      <c r="V751" s="24" t="str">
        <f aca="false">IF(COUNTA($A751:$J751)=0,"",IF($D751=0,0,$E751/$D751))</f>
        <v/>
      </c>
      <c r="W751" s="24" t="str">
        <f aca="false">IF(COUNTA($A751:$J751)=0,"",IF($F751=0,0,$G751/$F751))</f>
        <v/>
      </c>
      <c r="X751" s="24" t="str">
        <f aca="false">IF(COUNTA($A751:$J751)=0,"",IF($F751=0,0,$H751/$F751))</f>
        <v/>
      </c>
      <c r="Y751" s="25" t="str">
        <f aca="false">IF(COUNTA($A751:$J751)=0,"",IF($C751=0,0,$L751/$C751))</f>
        <v/>
      </c>
      <c r="Z751" s="23" t="str">
        <f aca="false">IF(COUNTA($A751:$J751)=0,"",IF($G751=0,0,$C751/$G751))</f>
        <v/>
      </c>
      <c r="AA751" s="23" t="str">
        <f aca="false">IF(COUNTA($A751:$J751)=0,"",IF($G751=0,0,$T751/$G751))</f>
        <v/>
      </c>
      <c r="AB751" s="9" t="str">
        <f aca="false">IF(COUNTA($A751:$J751)=0,"",IF($B751="","Pick a product",IF($E751&gt;$D751,"Confirmed &gt; received",IF($F751&gt;$E751,"Dispatched &gt; confirmed",IF($G751+$H751&gt;$F751,"Delivered + returned &gt; dispatched","OK")))))</f>
        <v/>
      </c>
    </row>
    <row r="752" customFormat="false" ht="15" hidden="false" customHeight="false" outlineLevel="0" collapsed="false">
      <c r="A752" s="20"/>
      <c r="B752" s="14"/>
      <c r="C752" s="15"/>
      <c r="D752" s="21"/>
      <c r="E752" s="21"/>
      <c r="F752" s="21"/>
      <c r="G752" s="21"/>
      <c r="H752" s="21"/>
      <c r="I752" s="15"/>
      <c r="J752" s="15"/>
      <c r="K752" s="22" t="str">
        <f aca="false">IF(COUNTA($A752:$J752)=0,"",IF($I752&lt;&gt;"",$I752,IFERROR(INDEX(Settings!$B$14:$B$28,MATCH($B752,Settings!$A$14:$A$28,0)),0)))</f>
        <v/>
      </c>
      <c r="L752" s="23" t="str">
        <f aca="false">IF(COUNTA($A752:$J752)=0,"",$G752*($K752+IFERROR(INDEX(Settings!$C$14:$C$28,MATCH($B752,Settings!$A$14:$A$28,0)),0)))</f>
        <v/>
      </c>
      <c r="M752" s="23" t="str">
        <f aca="false">IF(COUNTA($A752:$J752)=0,"",($G752+$H752*Settings!$B$10)*IFERROR(INDEX(Settings!$D$14:$D$28,MATCH($B752,Settings!$A$14:$A$28,0)),0))</f>
        <v/>
      </c>
      <c r="N752" s="23" t="str">
        <f aca="false">IF(COUNTA($A752:$J752)=0,"",$F752*IFERROR(INDEX(Settings!$E$14:$E$28,MATCH($B752,Settings!$A$14:$A$28,0)),0))</f>
        <v/>
      </c>
      <c r="O752" s="23" t="str">
        <f aca="false">IF(COUNTA($A752:$J752)=0,"",$D752*Settings!$B$5)</f>
        <v/>
      </c>
      <c r="P752" s="23" t="str">
        <f aca="false">IF(COUNTA($A752:$J752)=0,"",$G752*Settings!$B$6+$H752*Settings!$B$7)</f>
        <v/>
      </c>
      <c r="Q752" s="23" t="str">
        <f aca="false">IF(COUNTA($A752:$J752)=0,"",$L752*Settings!$B$8)</f>
        <v/>
      </c>
      <c r="R752" s="23" t="str">
        <f aca="false">IF(COUNTA($A752:$J752)=0,"",($P752+$Q752)*Settings!$B$9)</f>
        <v/>
      </c>
      <c r="S752" s="23" t="str">
        <f aca="false">IF(COUNTA($A752:$J752)=0,"",$C752+$J752+SUM($M752:$R752))</f>
        <v/>
      </c>
      <c r="T752" s="23" t="str">
        <f aca="false">IF(COUNTA($A752:$J752)=0,"",$L752-$S752)</f>
        <v/>
      </c>
      <c r="U752" s="24" t="str">
        <f aca="false">IF(COUNTA($A752:$J752)=0,"",IF($L752=0,0,$T752/$L752))</f>
        <v/>
      </c>
      <c r="V752" s="24" t="str">
        <f aca="false">IF(COUNTA($A752:$J752)=0,"",IF($D752=0,0,$E752/$D752))</f>
        <v/>
      </c>
      <c r="W752" s="24" t="str">
        <f aca="false">IF(COUNTA($A752:$J752)=0,"",IF($F752=0,0,$G752/$F752))</f>
        <v/>
      </c>
      <c r="X752" s="24" t="str">
        <f aca="false">IF(COUNTA($A752:$J752)=0,"",IF($F752=0,0,$H752/$F752))</f>
        <v/>
      </c>
      <c r="Y752" s="25" t="str">
        <f aca="false">IF(COUNTA($A752:$J752)=0,"",IF($C752=0,0,$L752/$C752))</f>
        <v/>
      </c>
      <c r="Z752" s="23" t="str">
        <f aca="false">IF(COUNTA($A752:$J752)=0,"",IF($G752=0,0,$C752/$G752))</f>
        <v/>
      </c>
      <c r="AA752" s="23" t="str">
        <f aca="false">IF(COUNTA($A752:$J752)=0,"",IF($G752=0,0,$T752/$G752))</f>
        <v/>
      </c>
      <c r="AB752" s="9" t="str">
        <f aca="false">IF(COUNTA($A752:$J752)=0,"",IF($B752="","Pick a product",IF($E752&gt;$D752,"Confirmed &gt; received",IF($F752&gt;$E752,"Dispatched &gt; confirmed",IF($G752+$H752&gt;$F752,"Delivered + returned &gt; dispatched","OK")))))</f>
        <v/>
      </c>
    </row>
    <row r="753" customFormat="false" ht="15" hidden="false" customHeight="false" outlineLevel="0" collapsed="false">
      <c r="A753" s="20"/>
      <c r="B753" s="14"/>
      <c r="C753" s="15"/>
      <c r="D753" s="21"/>
      <c r="E753" s="21"/>
      <c r="F753" s="21"/>
      <c r="G753" s="21"/>
      <c r="H753" s="21"/>
      <c r="I753" s="15"/>
      <c r="J753" s="15"/>
      <c r="K753" s="22" t="str">
        <f aca="false">IF(COUNTA($A753:$J753)=0,"",IF($I753&lt;&gt;"",$I753,IFERROR(INDEX(Settings!$B$14:$B$28,MATCH($B753,Settings!$A$14:$A$28,0)),0)))</f>
        <v/>
      </c>
      <c r="L753" s="23" t="str">
        <f aca="false">IF(COUNTA($A753:$J753)=0,"",$G753*($K753+IFERROR(INDEX(Settings!$C$14:$C$28,MATCH($B753,Settings!$A$14:$A$28,0)),0)))</f>
        <v/>
      </c>
      <c r="M753" s="23" t="str">
        <f aca="false">IF(COUNTA($A753:$J753)=0,"",($G753+$H753*Settings!$B$10)*IFERROR(INDEX(Settings!$D$14:$D$28,MATCH($B753,Settings!$A$14:$A$28,0)),0))</f>
        <v/>
      </c>
      <c r="N753" s="23" t="str">
        <f aca="false">IF(COUNTA($A753:$J753)=0,"",$F753*IFERROR(INDEX(Settings!$E$14:$E$28,MATCH($B753,Settings!$A$14:$A$28,0)),0))</f>
        <v/>
      </c>
      <c r="O753" s="23" t="str">
        <f aca="false">IF(COUNTA($A753:$J753)=0,"",$D753*Settings!$B$5)</f>
        <v/>
      </c>
      <c r="P753" s="23" t="str">
        <f aca="false">IF(COUNTA($A753:$J753)=0,"",$G753*Settings!$B$6+$H753*Settings!$B$7)</f>
        <v/>
      </c>
      <c r="Q753" s="23" t="str">
        <f aca="false">IF(COUNTA($A753:$J753)=0,"",$L753*Settings!$B$8)</f>
        <v/>
      </c>
      <c r="R753" s="23" t="str">
        <f aca="false">IF(COUNTA($A753:$J753)=0,"",($P753+$Q753)*Settings!$B$9)</f>
        <v/>
      </c>
      <c r="S753" s="23" t="str">
        <f aca="false">IF(COUNTA($A753:$J753)=0,"",$C753+$J753+SUM($M753:$R753))</f>
        <v/>
      </c>
      <c r="T753" s="23" t="str">
        <f aca="false">IF(COUNTA($A753:$J753)=0,"",$L753-$S753)</f>
        <v/>
      </c>
      <c r="U753" s="24" t="str">
        <f aca="false">IF(COUNTA($A753:$J753)=0,"",IF($L753=0,0,$T753/$L753))</f>
        <v/>
      </c>
      <c r="V753" s="24" t="str">
        <f aca="false">IF(COUNTA($A753:$J753)=0,"",IF($D753=0,0,$E753/$D753))</f>
        <v/>
      </c>
      <c r="W753" s="24" t="str">
        <f aca="false">IF(COUNTA($A753:$J753)=0,"",IF($F753=0,0,$G753/$F753))</f>
        <v/>
      </c>
      <c r="X753" s="24" t="str">
        <f aca="false">IF(COUNTA($A753:$J753)=0,"",IF($F753=0,0,$H753/$F753))</f>
        <v/>
      </c>
      <c r="Y753" s="25" t="str">
        <f aca="false">IF(COUNTA($A753:$J753)=0,"",IF($C753=0,0,$L753/$C753))</f>
        <v/>
      </c>
      <c r="Z753" s="23" t="str">
        <f aca="false">IF(COUNTA($A753:$J753)=0,"",IF($G753=0,0,$C753/$G753))</f>
        <v/>
      </c>
      <c r="AA753" s="23" t="str">
        <f aca="false">IF(COUNTA($A753:$J753)=0,"",IF($G753=0,0,$T753/$G753))</f>
        <v/>
      </c>
      <c r="AB753" s="9" t="str">
        <f aca="false">IF(COUNTA($A753:$J753)=0,"",IF($B753="","Pick a product",IF($E753&gt;$D753,"Confirmed &gt; received",IF($F753&gt;$E753,"Dispatched &gt; confirmed",IF($G753+$H753&gt;$F753,"Delivered + returned &gt; dispatched","OK")))))</f>
        <v/>
      </c>
    </row>
    <row r="754" customFormat="false" ht="15" hidden="false" customHeight="false" outlineLevel="0" collapsed="false">
      <c r="A754" s="20"/>
      <c r="B754" s="14"/>
      <c r="C754" s="15"/>
      <c r="D754" s="21"/>
      <c r="E754" s="21"/>
      <c r="F754" s="21"/>
      <c r="G754" s="21"/>
      <c r="H754" s="21"/>
      <c r="I754" s="15"/>
      <c r="J754" s="15"/>
      <c r="K754" s="22" t="str">
        <f aca="false">IF(COUNTA($A754:$J754)=0,"",IF($I754&lt;&gt;"",$I754,IFERROR(INDEX(Settings!$B$14:$B$28,MATCH($B754,Settings!$A$14:$A$28,0)),0)))</f>
        <v/>
      </c>
      <c r="L754" s="23" t="str">
        <f aca="false">IF(COUNTA($A754:$J754)=0,"",$G754*($K754+IFERROR(INDEX(Settings!$C$14:$C$28,MATCH($B754,Settings!$A$14:$A$28,0)),0)))</f>
        <v/>
      </c>
      <c r="M754" s="23" t="str">
        <f aca="false">IF(COUNTA($A754:$J754)=0,"",($G754+$H754*Settings!$B$10)*IFERROR(INDEX(Settings!$D$14:$D$28,MATCH($B754,Settings!$A$14:$A$28,0)),0))</f>
        <v/>
      </c>
      <c r="N754" s="23" t="str">
        <f aca="false">IF(COUNTA($A754:$J754)=0,"",$F754*IFERROR(INDEX(Settings!$E$14:$E$28,MATCH($B754,Settings!$A$14:$A$28,0)),0))</f>
        <v/>
      </c>
      <c r="O754" s="23" t="str">
        <f aca="false">IF(COUNTA($A754:$J754)=0,"",$D754*Settings!$B$5)</f>
        <v/>
      </c>
      <c r="P754" s="23" t="str">
        <f aca="false">IF(COUNTA($A754:$J754)=0,"",$G754*Settings!$B$6+$H754*Settings!$B$7)</f>
        <v/>
      </c>
      <c r="Q754" s="23" t="str">
        <f aca="false">IF(COUNTA($A754:$J754)=0,"",$L754*Settings!$B$8)</f>
        <v/>
      </c>
      <c r="R754" s="23" t="str">
        <f aca="false">IF(COUNTA($A754:$J754)=0,"",($P754+$Q754)*Settings!$B$9)</f>
        <v/>
      </c>
      <c r="S754" s="23" t="str">
        <f aca="false">IF(COUNTA($A754:$J754)=0,"",$C754+$J754+SUM($M754:$R754))</f>
        <v/>
      </c>
      <c r="T754" s="23" t="str">
        <f aca="false">IF(COUNTA($A754:$J754)=0,"",$L754-$S754)</f>
        <v/>
      </c>
      <c r="U754" s="24" t="str">
        <f aca="false">IF(COUNTA($A754:$J754)=0,"",IF($L754=0,0,$T754/$L754))</f>
        <v/>
      </c>
      <c r="V754" s="24" t="str">
        <f aca="false">IF(COUNTA($A754:$J754)=0,"",IF($D754=0,0,$E754/$D754))</f>
        <v/>
      </c>
      <c r="W754" s="24" t="str">
        <f aca="false">IF(COUNTA($A754:$J754)=0,"",IF($F754=0,0,$G754/$F754))</f>
        <v/>
      </c>
      <c r="X754" s="24" t="str">
        <f aca="false">IF(COUNTA($A754:$J754)=0,"",IF($F754=0,0,$H754/$F754))</f>
        <v/>
      </c>
      <c r="Y754" s="25" t="str">
        <f aca="false">IF(COUNTA($A754:$J754)=0,"",IF($C754=0,0,$L754/$C754))</f>
        <v/>
      </c>
      <c r="Z754" s="23" t="str">
        <f aca="false">IF(COUNTA($A754:$J754)=0,"",IF($G754=0,0,$C754/$G754))</f>
        <v/>
      </c>
      <c r="AA754" s="23" t="str">
        <f aca="false">IF(COUNTA($A754:$J754)=0,"",IF($G754=0,0,$T754/$G754))</f>
        <v/>
      </c>
      <c r="AB754" s="9" t="str">
        <f aca="false">IF(COUNTA($A754:$J754)=0,"",IF($B754="","Pick a product",IF($E754&gt;$D754,"Confirmed &gt; received",IF($F754&gt;$E754,"Dispatched &gt; confirmed",IF($G754+$H754&gt;$F754,"Delivered + returned &gt; dispatched","OK")))))</f>
        <v/>
      </c>
    </row>
    <row r="755" customFormat="false" ht="15" hidden="false" customHeight="false" outlineLevel="0" collapsed="false">
      <c r="A755" s="20"/>
      <c r="B755" s="14"/>
      <c r="C755" s="15"/>
      <c r="D755" s="21"/>
      <c r="E755" s="21"/>
      <c r="F755" s="21"/>
      <c r="G755" s="21"/>
      <c r="H755" s="21"/>
      <c r="I755" s="15"/>
      <c r="J755" s="15"/>
      <c r="K755" s="22" t="str">
        <f aca="false">IF(COUNTA($A755:$J755)=0,"",IF($I755&lt;&gt;"",$I755,IFERROR(INDEX(Settings!$B$14:$B$28,MATCH($B755,Settings!$A$14:$A$28,0)),0)))</f>
        <v/>
      </c>
      <c r="L755" s="23" t="str">
        <f aca="false">IF(COUNTA($A755:$J755)=0,"",$G755*($K755+IFERROR(INDEX(Settings!$C$14:$C$28,MATCH($B755,Settings!$A$14:$A$28,0)),0)))</f>
        <v/>
      </c>
      <c r="M755" s="23" t="str">
        <f aca="false">IF(COUNTA($A755:$J755)=0,"",($G755+$H755*Settings!$B$10)*IFERROR(INDEX(Settings!$D$14:$D$28,MATCH($B755,Settings!$A$14:$A$28,0)),0))</f>
        <v/>
      </c>
      <c r="N755" s="23" t="str">
        <f aca="false">IF(COUNTA($A755:$J755)=0,"",$F755*IFERROR(INDEX(Settings!$E$14:$E$28,MATCH($B755,Settings!$A$14:$A$28,0)),0))</f>
        <v/>
      </c>
      <c r="O755" s="23" t="str">
        <f aca="false">IF(COUNTA($A755:$J755)=0,"",$D755*Settings!$B$5)</f>
        <v/>
      </c>
      <c r="P755" s="23" t="str">
        <f aca="false">IF(COUNTA($A755:$J755)=0,"",$G755*Settings!$B$6+$H755*Settings!$B$7)</f>
        <v/>
      </c>
      <c r="Q755" s="23" t="str">
        <f aca="false">IF(COUNTA($A755:$J755)=0,"",$L755*Settings!$B$8)</f>
        <v/>
      </c>
      <c r="R755" s="23" t="str">
        <f aca="false">IF(COUNTA($A755:$J755)=0,"",($P755+$Q755)*Settings!$B$9)</f>
        <v/>
      </c>
      <c r="S755" s="23" t="str">
        <f aca="false">IF(COUNTA($A755:$J755)=0,"",$C755+$J755+SUM($M755:$R755))</f>
        <v/>
      </c>
      <c r="T755" s="23" t="str">
        <f aca="false">IF(COUNTA($A755:$J755)=0,"",$L755-$S755)</f>
        <v/>
      </c>
      <c r="U755" s="24" t="str">
        <f aca="false">IF(COUNTA($A755:$J755)=0,"",IF($L755=0,0,$T755/$L755))</f>
        <v/>
      </c>
      <c r="V755" s="24" t="str">
        <f aca="false">IF(COUNTA($A755:$J755)=0,"",IF($D755=0,0,$E755/$D755))</f>
        <v/>
      </c>
      <c r="W755" s="24" t="str">
        <f aca="false">IF(COUNTA($A755:$J755)=0,"",IF($F755=0,0,$G755/$F755))</f>
        <v/>
      </c>
      <c r="X755" s="24" t="str">
        <f aca="false">IF(COUNTA($A755:$J755)=0,"",IF($F755=0,0,$H755/$F755))</f>
        <v/>
      </c>
      <c r="Y755" s="25" t="str">
        <f aca="false">IF(COUNTA($A755:$J755)=0,"",IF($C755=0,0,$L755/$C755))</f>
        <v/>
      </c>
      <c r="Z755" s="23" t="str">
        <f aca="false">IF(COUNTA($A755:$J755)=0,"",IF($G755=0,0,$C755/$G755))</f>
        <v/>
      </c>
      <c r="AA755" s="23" t="str">
        <f aca="false">IF(COUNTA($A755:$J755)=0,"",IF($G755=0,0,$T755/$G755))</f>
        <v/>
      </c>
      <c r="AB755" s="9" t="str">
        <f aca="false">IF(COUNTA($A755:$J755)=0,"",IF($B755="","Pick a product",IF($E755&gt;$D755,"Confirmed &gt; received",IF($F755&gt;$E755,"Dispatched &gt; confirmed",IF($G755+$H755&gt;$F755,"Delivered + returned &gt; dispatched","OK")))))</f>
        <v/>
      </c>
    </row>
    <row r="756" customFormat="false" ht="15" hidden="false" customHeight="false" outlineLevel="0" collapsed="false">
      <c r="A756" s="20"/>
      <c r="B756" s="14"/>
      <c r="C756" s="15"/>
      <c r="D756" s="21"/>
      <c r="E756" s="21"/>
      <c r="F756" s="21"/>
      <c r="G756" s="21"/>
      <c r="H756" s="21"/>
      <c r="I756" s="15"/>
      <c r="J756" s="15"/>
      <c r="K756" s="22" t="str">
        <f aca="false">IF(COUNTA($A756:$J756)=0,"",IF($I756&lt;&gt;"",$I756,IFERROR(INDEX(Settings!$B$14:$B$28,MATCH($B756,Settings!$A$14:$A$28,0)),0)))</f>
        <v/>
      </c>
      <c r="L756" s="23" t="str">
        <f aca="false">IF(COUNTA($A756:$J756)=0,"",$G756*($K756+IFERROR(INDEX(Settings!$C$14:$C$28,MATCH($B756,Settings!$A$14:$A$28,0)),0)))</f>
        <v/>
      </c>
      <c r="M756" s="23" t="str">
        <f aca="false">IF(COUNTA($A756:$J756)=0,"",($G756+$H756*Settings!$B$10)*IFERROR(INDEX(Settings!$D$14:$D$28,MATCH($B756,Settings!$A$14:$A$28,0)),0))</f>
        <v/>
      </c>
      <c r="N756" s="23" t="str">
        <f aca="false">IF(COUNTA($A756:$J756)=0,"",$F756*IFERROR(INDEX(Settings!$E$14:$E$28,MATCH($B756,Settings!$A$14:$A$28,0)),0))</f>
        <v/>
      </c>
      <c r="O756" s="23" t="str">
        <f aca="false">IF(COUNTA($A756:$J756)=0,"",$D756*Settings!$B$5)</f>
        <v/>
      </c>
      <c r="P756" s="23" t="str">
        <f aca="false">IF(COUNTA($A756:$J756)=0,"",$G756*Settings!$B$6+$H756*Settings!$B$7)</f>
        <v/>
      </c>
      <c r="Q756" s="23" t="str">
        <f aca="false">IF(COUNTA($A756:$J756)=0,"",$L756*Settings!$B$8)</f>
        <v/>
      </c>
      <c r="R756" s="23" t="str">
        <f aca="false">IF(COUNTA($A756:$J756)=0,"",($P756+$Q756)*Settings!$B$9)</f>
        <v/>
      </c>
      <c r="S756" s="23" t="str">
        <f aca="false">IF(COUNTA($A756:$J756)=0,"",$C756+$J756+SUM($M756:$R756))</f>
        <v/>
      </c>
      <c r="T756" s="23" t="str">
        <f aca="false">IF(COUNTA($A756:$J756)=0,"",$L756-$S756)</f>
        <v/>
      </c>
      <c r="U756" s="24" t="str">
        <f aca="false">IF(COUNTA($A756:$J756)=0,"",IF($L756=0,0,$T756/$L756))</f>
        <v/>
      </c>
      <c r="V756" s="24" t="str">
        <f aca="false">IF(COUNTA($A756:$J756)=0,"",IF($D756=0,0,$E756/$D756))</f>
        <v/>
      </c>
      <c r="W756" s="24" t="str">
        <f aca="false">IF(COUNTA($A756:$J756)=0,"",IF($F756=0,0,$G756/$F756))</f>
        <v/>
      </c>
      <c r="X756" s="24" t="str">
        <f aca="false">IF(COUNTA($A756:$J756)=0,"",IF($F756=0,0,$H756/$F756))</f>
        <v/>
      </c>
      <c r="Y756" s="25" t="str">
        <f aca="false">IF(COUNTA($A756:$J756)=0,"",IF($C756=0,0,$L756/$C756))</f>
        <v/>
      </c>
      <c r="Z756" s="23" t="str">
        <f aca="false">IF(COUNTA($A756:$J756)=0,"",IF($G756=0,0,$C756/$G756))</f>
        <v/>
      </c>
      <c r="AA756" s="23" t="str">
        <f aca="false">IF(COUNTA($A756:$J756)=0,"",IF($G756=0,0,$T756/$G756))</f>
        <v/>
      </c>
      <c r="AB756" s="9" t="str">
        <f aca="false">IF(COUNTA($A756:$J756)=0,"",IF($B756="","Pick a product",IF($E756&gt;$D756,"Confirmed &gt; received",IF($F756&gt;$E756,"Dispatched &gt; confirmed",IF($G756+$H756&gt;$F756,"Delivered + returned &gt; dispatched","OK")))))</f>
        <v/>
      </c>
    </row>
    <row r="757" customFormat="false" ht="15" hidden="false" customHeight="false" outlineLevel="0" collapsed="false">
      <c r="A757" s="20"/>
      <c r="B757" s="14"/>
      <c r="C757" s="15"/>
      <c r="D757" s="21"/>
      <c r="E757" s="21"/>
      <c r="F757" s="21"/>
      <c r="G757" s="21"/>
      <c r="H757" s="21"/>
      <c r="I757" s="15"/>
      <c r="J757" s="15"/>
      <c r="K757" s="22" t="str">
        <f aca="false">IF(COUNTA($A757:$J757)=0,"",IF($I757&lt;&gt;"",$I757,IFERROR(INDEX(Settings!$B$14:$B$28,MATCH($B757,Settings!$A$14:$A$28,0)),0)))</f>
        <v/>
      </c>
      <c r="L757" s="23" t="str">
        <f aca="false">IF(COUNTA($A757:$J757)=0,"",$G757*($K757+IFERROR(INDEX(Settings!$C$14:$C$28,MATCH($B757,Settings!$A$14:$A$28,0)),0)))</f>
        <v/>
      </c>
      <c r="M757" s="23" t="str">
        <f aca="false">IF(COUNTA($A757:$J757)=0,"",($G757+$H757*Settings!$B$10)*IFERROR(INDEX(Settings!$D$14:$D$28,MATCH($B757,Settings!$A$14:$A$28,0)),0))</f>
        <v/>
      </c>
      <c r="N757" s="23" t="str">
        <f aca="false">IF(COUNTA($A757:$J757)=0,"",$F757*IFERROR(INDEX(Settings!$E$14:$E$28,MATCH($B757,Settings!$A$14:$A$28,0)),0))</f>
        <v/>
      </c>
      <c r="O757" s="23" t="str">
        <f aca="false">IF(COUNTA($A757:$J757)=0,"",$D757*Settings!$B$5)</f>
        <v/>
      </c>
      <c r="P757" s="23" t="str">
        <f aca="false">IF(COUNTA($A757:$J757)=0,"",$G757*Settings!$B$6+$H757*Settings!$B$7)</f>
        <v/>
      </c>
      <c r="Q757" s="23" t="str">
        <f aca="false">IF(COUNTA($A757:$J757)=0,"",$L757*Settings!$B$8)</f>
        <v/>
      </c>
      <c r="R757" s="23" t="str">
        <f aca="false">IF(COUNTA($A757:$J757)=0,"",($P757+$Q757)*Settings!$B$9)</f>
        <v/>
      </c>
      <c r="S757" s="23" t="str">
        <f aca="false">IF(COUNTA($A757:$J757)=0,"",$C757+$J757+SUM($M757:$R757))</f>
        <v/>
      </c>
      <c r="T757" s="23" t="str">
        <f aca="false">IF(COUNTA($A757:$J757)=0,"",$L757-$S757)</f>
        <v/>
      </c>
      <c r="U757" s="24" t="str">
        <f aca="false">IF(COUNTA($A757:$J757)=0,"",IF($L757=0,0,$T757/$L757))</f>
        <v/>
      </c>
      <c r="V757" s="24" t="str">
        <f aca="false">IF(COUNTA($A757:$J757)=0,"",IF($D757=0,0,$E757/$D757))</f>
        <v/>
      </c>
      <c r="W757" s="24" t="str">
        <f aca="false">IF(COUNTA($A757:$J757)=0,"",IF($F757=0,0,$G757/$F757))</f>
        <v/>
      </c>
      <c r="X757" s="24" t="str">
        <f aca="false">IF(COUNTA($A757:$J757)=0,"",IF($F757=0,0,$H757/$F757))</f>
        <v/>
      </c>
      <c r="Y757" s="25" t="str">
        <f aca="false">IF(COUNTA($A757:$J757)=0,"",IF($C757=0,0,$L757/$C757))</f>
        <v/>
      </c>
      <c r="Z757" s="23" t="str">
        <f aca="false">IF(COUNTA($A757:$J757)=0,"",IF($G757=0,0,$C757/$G757))</f>
        <v/>
      </c>
      <c r="AA757" s="23" t="str">
        <f aca="false">IF(COUNTA($A757:$J757)=0,"",IF($G757=0,0,$T757/$G757))</f>
        <v/>
      </c>
      <c r="AB757" s="9" t="str">
        <f aca="false">IF(COUNTA($A757:$J757)=0,"",IF($B757="","Pick a product",IF($E757&gt;$D757,"Confirmed &gt; received",IF($F757&gt;$E757,"Dispatched &gt; confirmed",IF($G757+$H757&gt;$F757,"Delivered + returned &gt; dispatched","OK")))))</f>
        <v/>
      </c>
    </row>
    <row r="758" customFormat="false" ht="15" hidden="false" customHeight="false" outlineLevel="0" collapsed="false">
      <c r="A758" s="20"/>
      <c r="B758" s="14"/>
      <c r="C758" s="15"/>
      <c r="D758" s="21"/>
      <c r="E758" s="21"/>
      <c r="F758" s="21"/>
      <c r="G758" s="21"/>
      <c r="H758" s="21"/>
      <c r="I758" s="15"/>
      <c r="J758" s="15"/>
      <c r="K758" s="22" t="str">
        <f aca="false">IF(COUNTA($A758:$J758)=0,"",IF($I758&lt;&gt;"",$I758,IFERROR(INDEX(Settings!$B$14:$B$28,MATCH($B758,Settings!$A$14:$A$28,0)),0)))</f>
        <v/>
      </c>
      <c r="L758" s="23" t="str">
        <f aca="false">IF(COUNTA($A758:$J758)=0,"",$G758*($K758+IFERROR(INDEX(Settings!$C$14:$C$28,MATCH($B758,Settings!$A$14:$A$28,0)),0)))</f>
        <v/>
      </c>
      <c r="M758" s="23" t="str">
        <f aca="false">IF(COUNTA($A758:$J758)=0,"",($G758+$H758*Settings!$B$10)*IFERROR(INDEX(Settings!$D$14:$D$28,MATCH($B758,Settings!$A$14:$A$28,0)),0))</f>
        <v/>
      </c>
      <c r="N758" s="23" t="str">
        <f aca="false">IF(COUNTA($A758:$J758)=0,"",$F758*IFERROR(INDEX(Settings!$E$14:$E$28,MATCH($B758,Settings!$A$14:$A$28,0)),0))</f>
        <v/>
      </c>
      <c r="O758" s="23" t="str">
        <f aca="false">IF(COUNTA($A758:$J758)=0,"",$D758*Settings!$B$5)</f>
        <v/>
      </c>
      <c r="P758" s="23" t="str">
        <f aca="false">IF(COUNTA($A758:$J758)=0,"",$G758*Settings!$B$6+$H758*Settings!$B$7)</f>
        <v/>
      </c>
      <c r="Q758" s="23" t="str">
        <f aca="false">IF(COUNTA($A758:$J758)=0,"",$L758*Settings!$B$8)</f>
        <v/>
      </c>
      <c r="R758" s="23" t="str">
        <f aca="false">IF(COUNTA($A758:$J758)=0,"",($P758+$Q758)*Settings!$B$9)</f>
        <v/>
      </c>
      <c r="S758" s="23" t="str">
        <f aca="false">IF(COUNTA($A758:$J758)=0,"",$C758+$J758+SUM($M758:$R758))</f>
        <v/>
      </c>
      <c r="T758" s="23" t="str">
        <f aca="false">IF(COUNTA($A758:$J758)=0,"",$L758-$S758)</f>
        <v/>
      </c>
      <c r="U758" s="24" t="str">
        <f aca="false">IF(COUNTA($A758:$J758)=0,"",IF($L758=0,0,$T758/$L758))</f>
        <v/>
      </c>
      <c r="V758" s="24" t="str">
        <f aca="false">IF(COUNTA($A758:$J758)=0,"",IF($D758=0,0,$E758/$D758))</f>
        <v/>
      </c>
      <c r="W758" s="24" t="str">
        <f aca="false">IF(COUNTA($A758:$J758)=0,"",IF($F758=0,0,$G758/$F758))</f>
        <v/>
      </c>
      <c r="X758" s="24" t="str">
        <f aca="false">IF(COUNTA($A758:$J758)=0,"",IF($F758=0,0,$H758/$F758))</f>
        <v/>
      </c>
      <c r="Y758" s="25" t="str">
        <f aca="false">IF(COUNTA($A758:$J758)=0,"",IF($C758=0,0,$L758/$C758))</f>
        <v/>
      </c>
      <c r="Z758" s="23" t="str">
        <f aca="false">IF(COUNTA($A758:$J758)=0,"",IF($G758=0,0,$C758/$G758))</f>
        <v/>
      </c>
      <c r="AA758" s="23" t="str">
        <f aca="false">IF(COUNTA($A758:$J758)=0,"",IF($G758=0,0,$T758/$G758))</f>
        <v/>
      </c>
      <c r="AB758" s="9" t="str">
        <f aca="false">IF(COUNTA($A758:$J758)=0,"",IF($B758="","Pick a product",IF($E758&gt;$D758,"Confirmed &gt; received",IF($F758&gt;$E758,"Dispatched &gt; confirmed",IF($G758+$H758&gt;$F758,"Delivered + returned &gt; dispatched","OK")))))</f>
        <v/>
      </c>
    </row>
    <row r="759" customFormat="false" ht="15" hidden="false" customHeight="false" outlineLevel="0" collapsed="false">
      <c r="A759" s="20"/>
      <c r="B759" s="14"/>
      <c r="C759" s="15"/>
      <c r="D759" s="21"/>
      <c r="E759" s="21"/>
      <c r="F759" s="21"/>
      <c r="G759" s="21"/>
      <c r="H759" s="21"/>
      <c r="I759" s="15"/>
      <c r="J759" s="15"/>
      <c r="K759" s="22" t="str">
        <f aca="false">IF(COUNTA($A759:$J759)=0,"",IF($I759&lt;&gt;"",$I759,IFERROR(INDEX(Settings!$B$14:$B$28,MATCH($B759,Settings!$A$14:$A$28,0)),0)))</f>
        <v/>
      </c>
      <c r="L759" s="23" t="str">
        <f aca="false">IF(COUNTA($A759:$J759)=0,"",$G759*($K759+IFERROR(INDEX(Settings!$C$14:$C$28,MATCH($B759,Settings!$A$14:$A$28,0)),0)))</f>
        <v/>
      </c>
      <c r="M759" s="23" t="str">
        <f aca="false">IF(COUNTA($A759:$J759)=0,"",($G759+$H759*Settings!$B$10)*IFERROR(INDEX(Settings!$D$14:$D$28,MATCH($B759,Settings!$A$14:$A$28,0)),0))</f>
        <v/>
      </c>
      <c r="N759" s="23" t="str">
        <f aca="false">IF(COUNTA($A759:$J759)=0,"",$F759*IFERROR(INDEX(Settings!$E$14:$E$28,MATCH($B759,Settings!$A$14:$A$28,0)),0))</f>
        <v/>
      </c>
      <c r="O759" s="23" t="str">
        <f aca="false">IF(COUNTA($A759:$J759)=0,"",$D759*Settings!$B$5)</f>
        <v/>
      </c>
      <c r="P759" s="23" t="str">
        <f aca="false">IF(COUNTA($A759:$J759)=0,"",$G759*Settings!$B$6+$H759*Settings!$B$7)</f>
        <v/>
      </c>
      <c r="Q759" s="23" t="str">
        <f aca="false">IF(COUNTA($A759:$J759)=0,"",$L759*Settings!$B$8)</f>
        <v/>
      </c>
      <c r="R759" s="23" t="str">
        <f aca="false">IF(COUNTA($A759:$J759)=0,"",($P759+$Q759)*Settings!$B$9)</f>
        <v/>
      </c>
      <c r="S759" s="23" t="str">
        <f aca="false">IF(COUNTA($A759:$J759)=0,"",$C759+$J759+SUM($M759:$R759))</f>
        <v/>
      </c>
      <c r="T759" s="23" t="str">
        <f aca="false">IF(COUNTA($A759:$J759)=0,"",$L759-$S759)</f>
        <v/>
      </c>
      <c r="U759" s="24" t="str">
        <f aca="false">IF(COUNTA($A759:$J759)=0,"",IF($L759=0,0,$T759/$L759))</f>
        <v/>
      </c>
      <c r="V759" s="24" t="str">
        <f aca="false">IF(COUNTA($A759:$J759)=0,"",IF($D759=0,0,$E759/$D759))</f>
        <v/>
      </c>
      <c r="W759" s="24" t="str">
        <f aca="false">IF(COUNTA($A759:$J759)=0,"",IF($F759=0,0,$G759/$F759))</f>
        <v/>
      </c>
      <c r="X759" s="24" t="str">
        <f aca="false">IF(COUNTA($A759:$J759)=0,"",IF($F759=0,0,$H759/$F759))</f>
        <v/>
      </c>
      <c r="Y759" s="25" t="str">
        <f aca="false">IF(COUNTA($A759:$J759)=0,"",IF($C759=0,0,$L759/$C759))</f>
        <v/>
      </c>
      <c r="Z759" s="23" t="str">
        <f aca="false">IF(COUNTA($A759:$J759)=0,"",IF($G759=0,0,$C759/$G759))</f>
        <v/>
      </c>
      <c r="AA759" s="23" t="str">
        <f aca="false">IF(COUNTA($A759:$J759)=0,"",IF($G759=0,0,$T759/$G759))</f>
        <v/>
      </c>
      <c r="AB759" s="9" t="str">
        <f aca="false">IF(COUNTA($A759:$J759)=0,"",IF($B759="","Pick a product",IF($E759&gt;$D759,"Confirmed &gt; received",IF($F759&gt;$E759,"Dispatched &gt; confirmed",IF($G759+$H759&gt;$F759,"Delivered + returned &gt; dispatched","OK")))))</f>
        <v/>
      </c>
    </row>
    <row r="760" customFormat="false" ht="15" hidden="false" customHeight="false" outlineLevel="0" collapsed="false">
      <c r="A760" s="20"/>
      <c r="B760" s="14"/>
      <c r="C760" s="15"/>
      <c r="D760" s="21"/>
      <c r="E760" s="21"/>
      <c r="F760" s="21"/>
      <c r="G760" s="21"/>
      <c r="H760" s="21"/>
      <c r="I760" s="15"/>
      <c r="J760" s="15"/>
      <c r="K760" s="22" t="str">
        <f aca="false">IF(COUNTA($A760:$J760)=0,"",IF($I760&lt;&gt;"",$I760,IFERROR(INDEX(Settings!$B$14:$B$28,MATCH($B760,Settings!$A$14:$A$28,0)),0)))</f>
        <v/>
      </c>
      <c r="L760" s="23" t="str">
        <f aca="false">IF(COUNTA($A760:$J760)=0,"",$G760*($K760+IFERROR(INDEX(Settings!$C$14:$C$28,MATCH($B760,Settings!$A$14:$A$28,0)),0)))</f>
        <v/>
      </c>
      <c r="M760" s="23" t="str">
        <f aca="false">IF(COUNTA($A760:$J760)=0,"",($G760+$H760*Settings!$B$10)*IFERROR(INDEX(Settings!$D$14:$D$28,MATCH($B760,Settings!$A$14:$A$28,0)),0))</f>
        <v/>
      </c>
      <c r="N760" s="23" t="str">
        <f aca="false">IF(COUNTA($A760:$J760)=0,"",$F760*IFERROR(INDEX(Settings!$E$14:$E$28,MATCH($B760,Settings!$A$14:$A$28,0)),0))</f>
        <v/>
      </c>
      <c r="O760" s="23" t="str">
        <f aca="false">IF(COUNTA($A760:$J760)=0,"",$D760*Settings!$B$5)</f>
        <v/>
      </c>
      <c r="P760" s="23" t="str">
        <f aca="false">IF(COUNTA($A760:$J760)=0,"",$G760*Settings!$B$6+$H760*Settings!$B$7)</f>
        <v/>
      </c>
      <c r="Q760" s="23" t="str">
        <f aca="false">IF(COUNTA($A760:$J760)=0,"",$L760*Settings!$B$8)</f>
        <v/>
      </c>
      <c r="R760" s="23" t="str">
        <f aca="false">IF(COUNTA($A760:$J760)=0,"",($P760+$Q760)*Settings!$B$9)</f>
        <v/>
      </c>
      <c r="S760" s="23" t="str">
        <f aca="false">IF(COUNTA($A760:$J760)=0,"",$C760+$J760+SUM($M760:$R760))</f>
        <v/>
      </c>
      <c r="T760" s="23" t="str">
        <f aca="false">IF(COUNTA($A760:$J760)=0,"",$L760-$S760)</f>
        <v/>
      </c>
      <c r="U760" s="24" t="str">
        <f aca="false">IF(COUNTA($A760:$J760)=0,"",IF($L760=0,0,$T760/$L760))</f>
        <v/>
      </c>
      <c r="V760" s="24" t="str">
        <f aca="false">IF(COUNTA($A760:$J760)=0,"",IF($D760=0,0,$E760/$D760))</f>
        <v/>
      </c>
      <c r="W760" s="24" t="str">
        <f aca="false">IF(COUNTA($A760:$J760)=0,"",IF($F760=0,0,$G760/$F760))</f>
        <v/>
      </c>
      <c r="X760" s="24" t="str">
        <f aca="false">IF(COUNTA($A760:$J760)=0,"",IF($F760=0,0,$H760/$F760))</f>
        <v/>
      </c>
      <c r="Y760" s="25" t="str">
        <f aca="false">IF(COUNTA($A760:$J760)=0,"",IF($C760=0,0,$L760/$C760))</f>
        <v/>
      </c>
      <c r="Z760" s="23" t="str">
        <f aca="false">IF(COUNTA($A760:$J760)=0,"",IF($G760=0,0,$C760/$G760))</f>
        <v/>
      </c>
      <c r="AA760" s="23" t="str">
        <f aca="false">IF(COUNTA($A760:$J760)=0,"",IF($G760=0,0,$T760/$G760))</f>
        <v/>
      </c>
      <c r="AB760" s="9" t="str">
        <f aca="false">IF(COUNTA($A760:$J760)=0,"",IF($B760="","Pick a product",IF($E760&gt;$D760,"Confirmed &gt; received",IF($F760&gt;$E760,"Dispatched &gt; confirmed",IF($G760+$H760&gt;$F760,"Delivered + returned &gt; dispatched","OK")))))</f>
        <v/>
      </c>
    </row>
    <row r="761" customFormat="false" ht="15" hidden="false" customHeight="false" outlineLevel="0" collapsed="false">
      <c r="A761" s="20"/>
      <c r="B761" s="14"/>
      <c r="C761" s="15"/>
      <c r="D761" s="21"/>
      <c r="E761" s="21"/>
      <c r="F761" s="21"/>
      <c r="G761" s="21"/>
      <c r="H761" s="21"/>
      <c r="I761" s="15"/>
      <c r="J761" s="15"/>
      <c r="K761" s="22" t="str">
        <f aca="false">IF(COUNTA($A761:$J761)=0,"",IF($I761&lt;&gt;"",$I761,IFERROR(INDEX(Settings!$B$14:$B$28,MATCH($B761,Settings!$A$14:$A$28,0)),0)))</f>
        <v/>
      </c>
      <c r="L761" s="23" t="str">
        <f aca="false">IF(COUNTA($A761:$J761)=0,"",$G761*($K761+IFERROR(INDEX(Settings!$C$14:$C$28,MATCH($B761,Settings!$A$14:$A$28,0)),0)))</f>
        <v/>
      </c>
      <c r="M761" s="23" t="str">
        <f aca="false">IF(COUNTA($A761:$J761)=0,"",($G761+$H761*Settings!$B$10)*IFERROR(INDEX(Settings!$D$14:$D$28,MATCH($B761,Settings!$A$14:$A$28,0)),0))</f>
        <v/>
      </c>
      <c r="N761" s="23" t="str">
        <f aca="false">IF(COUNTA($A761:$J761)=0,"",$F761*IFERROR(INDEX(Settings!$E$14:$E$28,MATCH($B761,Settings!$A$14:$A$28,0)),0))</f>
        <v/>
      </c>
      <c r="O761" s="23" t="str">
        <f aca="false">IF(COUNTA($A761:$J761)=0,"",$D761*Settings!$B$5)</f>
        <v/>
      </c>
      <c r="P761" s="23" t="str">
        <f aca="false">IF(COUNTA($A761:$J761)=0,"",$G761*Settings!$B$6+$H761*Settings!$B$7)</f>
        <v/>
      </c>
      <c r="Q761" s="23" t="str">
        <f aca="false">IF(COUNTA($A761:$J761)=0,"",$L761*Settings!$B$8)</f>
        <v/>
      </c>
      <c r="R761" s="23" t="str">
        <f aca="false">IF(COUNTA($A761:$J761)=0,"",($P761+$Q761)*Settings!$B$9)</f>
        <v/>
      </c>
      <c r="S761" s="23" t="str">
        <f aca="false">IF(COUNTA($A761:$J761)=0,"",$C761+$J761+SUM($M761:$R761))</f>
        <v/>
      </c>
      <c r="T761" s="23" t="str">
        <f aca="false">IF(COUNTA($A761:$J761)=0,"",$L761-$S761)</f>
        <v/>
      </c>
      <c r="U761" s="24" t="str">
        <f aca="false">IF(COUNTA($A761:$J761)=0,"",IF($L761=0,0,$T761/$L761))</f>
        <v/>
      </c>
      <c r="V761" s="24" t="str">
        <f aca="false">IF(COUNTA($A761:$J761)=0,"",IF($D761=0,0,$E761/$D761))</f>
        <v/>
      </c>
      <c r="W761" s="24" t="str">
        <f aca="false">IF(COUNTA($A761:$J761)=0,"",IF($F761=0,0,$G761/$F761))</f>
        <v/>
      </c>
      <c r="X761" s="24" t="str">
        <f aca="false">IF(COUNTA($A761:$J761)=0,"",IF($F761=0,0,$H761/$F761))</f>
        <v/>
      </c>
      <c r="Y761" s="25" t="str">
        <f aca="false">IF(COUNTA($A761:$J761)=0,"",IF($C761=0,0,$L761/$C761))</f>
        <v/>
      </c>
      <c r="Z761" s="23" t="str">
        <f aca="false">IF(COUNTA($A761:$J761)=0,"",IF($G761=0,0,$C761/$G761))</f>
        <v/>
      </c>
      <c r="AA761" s="23" t="str">
        <f aca="false">IF(COUNTA($A761:$J761)=0,"",IF($G761=0,0,$T761/$G761))</f>
        <v/>
      </c>
      <c r="AB761" s="9" t="str">
        <f aca="false">IF(COUNTA($A761:$J761)=0,"",IF($B761="","Pick a product",IF($E761&gt;$D761,"Confirmed &gt; received",IF($F761&gt;$E761,"Dispatched &gt; confirmed",IF($G761+$H761&gt;$F761,"Delivered + returned &gt; dispatched","OK")))))</f>
        <v/>
      </c>
    </row>
    <row r="762" customFormat="false" ht="15" hidden="false" customHeight="false" outlineLevel="0" collapsed="false">
      <c r="A762" s="20"/>
      <c r="B762" s="14"/>
      <c r="C762" s="15"/>
      <c r="D762" s="21"/>
      <c r="E762" s="21"/>
      <c r="F762" s="21"/>
      <c r="G762" s="21"/>
      <c r="H762" s="21"/>
      <c r="I762" s="15"/>
      <c r="J762" s="15"/>
      <c r="K762" s="22" t="str">
        <f aca="false">IF(COUNTA($A762:$J762)=0,"",IF($I762&lt;&gt;"",$I762,IFERROR(INDEX(Settings!$B$14:$B$28,MATCH($B762,Settings!$A$14:$A$28,0)),0)))</f>
        <v/>
      </c>
      <c r="L762" s="23" t="str">
        <f aca="false">IF(COUNTA($A762:$J762)=0,"",$G762*($K762+IFERROR(INDEX(Settings!$C$14:$C$28,MATCH($B762,Settings!$A$14:$A$28,0)),0)))</f>
        <v/>
      </c>
      <c r="M762" s="23" t="str">
        <f aca="false">IF(COUNTA($A762:$J762)=0,"",($G762+$H762*Settings!$B$10)*IFERROR(INDEX(Settings!$D$14:$D$28,MATCH($B762,Settings!$A$14:$A$28,0)),0))</f>
        <v/>
      </c>
      <c r="N762" s="23" t="str">
        <f aca="false">IF(COUNTA($A762:$J762)=0,"",$F762*IFERROR(INDEX(Settings!$E$14:$E$28,MATCH($B762,Settings!$A$14:$A$28,0)),0))</f>
        <v/>
      </c>
      <c r="O762" s="23" t="str">
        <f aca="false">IF(COUNTA($A762:$J762)=0,"",$D762*Settings!$B$5)</f>
        <v/>
      </c>
      <c r="P762" s="23" t="str">
        <f aca="false">IF(COUNTA($A762:$J762)=0,"",$G762*Settings!$B$6+$H762*Settings!$B$7)</f>
        <v/>
      </c>
      <c r="Q762" s="23" t="str">
        <f aca="false">IF(COUNTA($A762:$J762)=0,"",$L762*Settings!$B$8)</f>
        <v/>
      </c>
      <c r="R762" s="23" t="str">
        <f aca="false">IF(COUNTA($A762:$J762)=0,"",($P762+$Q762)*Settings!$B$9)</f>
        <v/>
      </c>
      <c r="S762" s="23" t="str">
        <f aca="false">IF(COUNTA($A762:$J762)=0,"",$C762+$J762+SUM($M762:$R762))</f>
        <v/>
      </c>
      <c r="T762" s="23" t="str">
        <f aca="false">IF(COUNTA($A762:$J762)=0,"",$L762-$S762)</f>
        <v/>
      </c>
      <c r="U762" s="24" t="str">
        <f aca="false">IF(COUNTA($A762:$J762)=0,"",IF($L762=0,0,$T762/$L762))</f>
        <v/>
      </c>
      <c r="V762" s="24" t="str">
        <f aca="false">IF(COUNTA($A762:$J762)=0,"",IF($D762=0,0,$E762/$D762))</f>
        <v/>
      </c>
      <c r="W762" s="24" t="str">
        <f aca="false">IF(COUNTA($A762:$J762)=0,"",IF($F762=0,0,$G762/$F762))</f>
        <v/>
      </c>
      <c r="X762" s="24" t="str">
        <f aca="false">IF(COUNTA($A762:$J762)=0,"",IF($F762=0,0,$H762/$F762))</f>
        <v/>
      </c>
      <c r="Y762" s="25" t="str">
        <f aca="false">IF(COUNTA($A762:$J762)=0,"",IF($C762=0,0,$L762/$C762))</f>
        <v/>
      </c>
      <c r="Z762" s="23" t="str">
        <f aca="false">IF(COUNTA($A762:$J762)=0,"",IF($G762=0,0,$C762/$G762))</f>
        <v/>
      </c>
      <c r="AA762" s="23" t="str">
        <f aca="false">IF(COUNTA($A762:$J762)=0,"",IF($G762=0,0,$T762/$G762))</f>
        <v/>
      </c>
      <c r="AB762" s="9" t="str">
        <f aca="false">IF(COUNTA($A762:$J762)=0,"",IF($B762="","Pick a product",IF($E762&gt;$D762,"Confirmed &gt; received",IF($F762&gt;$E762,"Dispatched &gt; confirmed",IF($G762+$H762&gt;$F762,"Delivered + returned &gt; dispatched","OK")))))</f>
        <v/>
      </c>
    </row>
    <row r="763" customFormat="false" ht="15" hidden="false" customHeight="false" outlineLevel="0" collapsed="false">
      <c r="A763" s="20"/>
      <c r="B763" s="14"/>
      <c r="C763" s="15"/>
      <c r="D763" s="21"/>
      <c r="E763" s="21"/>
      <c r="F763" s="21"/>
      <c r="G763" s="21"/>
      <c r="H763" s="21"/>
      <c r="I763" s="15"/>
      <c r="J763" s="15"/>
      <c r="K763" s="22" t="str">
        <f aca="false">IF(COUNTA($A763:$J763)=0,"",IF($I763&lt;&gt;"",$I763,IFERROR(INDEX(Settings!$B$14:$B$28,MATCH($B763,Settings!$A$14:$A$28,0)),0)))</f>
        <v/>
      </c>
      <c r="L763" s="23" t="str">
        <f aca="false">IF(COUNTA($A763:$J763)=0,"",$G763*($K763+IFERROR(INDEX(Settings!$C$14:$C$28,MATCH($B763,Settings!$A$14:$A$28,0)),0)))</f>
        <v/>
      </c>
      <c r="M763" s="23" t="str">
        <f aca="false">IF(COUNTA($A763:$J763)=0,"",($G763+$H763*Settings!$B$10)*IFERROR(INDEX(Settings!$D$14:$D$28,MATCH($B763,Settings!$A$14:$A$28,0)),0))</f>
        <v/>
      </c>
      <c r="N763" s="23" t="str">
        <f aca="false">IF(COUNTA($A763:$J763)=0,"",$F763*IFERROR(INDEX(Settings!$E$14:$E$28,MATCH($B763,Settings!$A$14:$A$28,0)),0))</f>
        <v/>
      </c>
      <c r="O763" s="23" t="str">
        <f aca="false">IF(COUNTA($A763:$J763)=0,"",$D763*Settings!$B$5)</f>
        <v/>
      </c>
      <c r="P763" s="23" t="str">
        <f aca="false">IF(COUNTA($A763:$J763)=0,"",$G763*Settings!$B$6+$H763*Settings!$B$7)</f>
        <v/>
      </c>
      <c r="Q763" s="23" t="str">
        <f aca="false">IF(COUNTA($A763:$J763)=0,"",$L763*Settings!$B$8)</f>
        <v/>
      </c>
      <c r="R763" s="23" t="str">
        <f aca="false">IF(COUNTA($A763:$J763)=0,"",($P763+$Q763)*Settings!$B$9)</f>
        <v/>
      </c>
      <c r="S763" s="23" t="str">
        <f aca="false">IF(COUNTA($A763:$J763)=0,"",$C763+$J763+SUM($M763:$R763))</f>
        <v/>
      </c>
      <c r="T763" s="23" t="str">
        <f aca="false">IF(COUNTA($A763:$J763)=0,"",$L763-$S763)</f>
        <v/>
      </c>
      <c r="U763" s="24" t="str">
        <f aca="false">IF(COUNTA($A763:$J763)=0,"",IF($L763=0,0,$T763/$L763))</f>
        <v/>
      </c>
      <c r="V763" s="24" t="str">
        <f aca="false">IF(COUNTA($A763:$J763)=0,"",IF($D763=0,0,$E763/$D763))</f>
        <v/>
      </c>
      <c r="W763" s="24" t="str">
        <f aca="false">IF(COUNTA($A763:$J763)=0,"",IF($F763=0,0,$G763/$F763))</f>
        <v/>
      </c>
      <c r="X763" s="24" t="str">
        <f aca="false">IF(COUNTA($A763:$J763)=0,"",IF($F763=0,0,$H763/$F763))</f>
        <v/>
      </c>
      <c r="Y763" s="25" t="str">
        <f aca="false">IF(COUNTA($A763:$J763)=0,"",IF($C763=0,0,$L763/$C763))</f>
        <v/>
      </c>
      <c r="Z763" s="23" t="str">
        <f aca="false">IF(COUNTA($A763:$J763)=0,"",IF($G763=0,0,$C763/$G763))</f>
        <v/>
      </c>
      <c r="AA763" s="23" t="str">
        <f aca="false">IF(COUNTA($A763:$J763)=0,"",IF($G763=0,0,$T763/$G763))</f>
        <v/>
      </c>
      <c r="AB763" s="9" t="str">
        <f aca="false">IF(COUNTA($A763:$J763)=0,"",IF($B763="","Pick a product",IF($E763&gt;$D763,"Confirmed &gt; received",IF($F763&gt;$E763,"Dispatched &gt; confirmed",IF($G763+$H763&gt;$F763,"Delivered + returned &gt; dispatched","OK")))))</f>
        <v/>
      </c>
    </row>
    <row r="764" customFormat="false" ht="15" hidden="false" customHeight="false" outlineLevel="0" collapsed="false">
      <c r="A764" s="20"/>
      <c r="B764" s="14"/>
      <c r="C764" s="15"/>
      <c r="D764" s="21"/>
      <c r="E764" s="21"/>
      <c r="F764" s="21"/>
      <c r="G764" s="21"/>
      <c r="H764" s="21"/>
      <c r="I764" s="15"/>
      <c r="J764" s="15"/>
      <c r="K764" s="22" t="str">
        <f aca="false">IF(COUNTA($A764:$J764)=0,"",IF($I764&lt;&gt;"",$I764,IFERROR(INDEX(Settings!$B$14:$B$28,MATCH($B764,Settings!$A$14:$A$28,0)),0)))</f>
        <v/>
      </c>
      <c r="L764" s="23" t="str">
        <f aca="false">IF(COUNTA($A764:$J764)=0,"",$G764*($K764+IFERROR(INDEX(Settings!$C$14:$C$28,MATCH($B764,Settings!$A$14:$A$28,0)),0)))</f>
        <v/>
      </c>
      <c r="M764" s="23" t="str">
        <f aca="false">IF(COUNTA($A764:$J764)=0,"",($G764+$H764*Settings!$B$10)*IFERROR(INDEX(Settings!$D$14:$D$28,MATCH($B764,Settings!$A$14:$A$28,0)),0))</f>
        <v/>
      </c>
      <c r="N764" s="23" t="str">
        <f aca="false">IF(COUNTA($A764:$J764)=0,"",$F764*IFERROR(INDEX(Settings!$E$14:$E$28,MATCH($B764,Settings!$A$14:$A$28,0)),0))</f>
        <v/>
      </c>
      <c r="O764" s="23" t="str">
        <f aca="false">IF(COUNTA($A764:$J764)=0,"",$D764*Settings!$B$5)</f>
        <v/>
      </c>
      <c r="P764" s="23" t="str">
        <f aca="false">IF(COUNTA($A764:$J764)=0,"",$G764*Settings!$B$6+$H764*Settings!$B$7)</f>
        <v/>
      </c>
      <c r="Q764" s="23" t="str">
        <f aca="false">IF(COUNTA($A764:$J764)=0,"",$L764*Settings!$B$8)</f>
        <v/>
      </c>
      <c r="R764" s="23" t="str">
        <f aca="false">IF(COUNTA($A764:$J764)=0,"",($P764+$Q764)*Settings!$B$9)</f>
        <v/>
      </c>
      <c r="S764" s="23" t="str">
        <f aca="false">IF(COUNTA($A764:$J764)=0,"",$C764+$J764+SUM($M764:$R764))</f>
        <v/>
      </c>
      <c r="T764" s="23" t="str">
        <f aca="false">IF(COUNTA($A764:$J764)=0,"",$L764-$S764)</f>
        <v/>
      </c>
      <c r="U764" s="24" t="str">
        <f aca="false">IF(COUNTA($A764:$J764)=0,"",IF($L764=0,0,$T764/$L764))</f>
        <v/>
      </c>
      <c r="V764" s="24" t="str">
        <f aca="false">IF(COUNTA($A764:$J764)=0,"",IF($D764=0,0,$E764/$D764))</f>
        <v/>
      </c>
      <c r="W764" s="24" t="str">
        <f aca="false">IF(COUNTA($A764:$J764)=0,"",IF($F764=0,0,$G764/$F764))</f>
        <v/>
      </c>
      <c r="X764" s="24" t="str">
        <f aca="false">IF(COUNTA($A764:$J764)=0,"",IF($F764=0,0,$H764/$F764))</f>
        <v/>
      </c>
      <c r="Y764" s="25" t="str">
        <f aca="false">IF(COUNTA($A764:$J764)=0,"",IF($C764=0,0,$L764/$C764))</f>
        <v/>
      </c>
      <c r="Z764" s="23" t="str">
        <f aca="false">IF(COUNTA($A764:$J764)=0,"",IF($G764=0,0,$C764/$G764))</f>
        <v/>
      </c>
      <c r="AA764" s="23" t="str">
        <f aca="false">IF(COUNTA($A764:$J764)=0,"",IF($G764=0,0,$T764/$G764))</f>
        <v/>
      </c>
      <c r="AB764" s="9" t="str">
        <f aca="false">IF(COUNTA($A764:$J764)=0,"",IF($B764="","Pick a product",IF($E764&gt;$D764,"Confirmed &gt; received",IF($F764&gt;$E764,"Dispatched &gt; confirmed",IF($G764+$H764&gt;$F764,"Delivered + returned &gt; dispatched","OK")))))</f>
        <v/>
      </c>
    </row>
    <row r="765" customFormat="false" ht="15" hidden="false" customHeight="false" outlineLevel="0" collapsed="false">
      <c r="A765" s="20"/>
      <c r="B765" s="14"/>
      <c r="C765" s="15"/>
      <c r="D765" s="21"/>
      <c r="E765" s="21"/>
      <c r="F765" s="21"/>
      <c r="G765" s="21"/>
      <c r="H765" s="21"/>
      <c r="I765" s="15"/>
      <c r="J765" s="15"/>
      <c r="K765" s="22" t="str">
        <f aca="false">IF(COUNTA($A765:$J765)=0,"",IF($I765&lt;&gt;"",$I765,IFERROR(INDEX(Settings!$B$14:$B$28,MATCH($B765,Settings!$A$14:$A$28,0)),0)))</f>
        <v/>
      </c>
      <c r="L765" s="23" t="str">
        <f aca="false">IF(COUNTA($A765:$J765)=0,"",$G765*($K765+IFERROR(INDEX(Settings!$C$14:$C$28,MATCH($B765,Settings!$A$14:$A$28,0)),0)))</f>
        <v/>
      </c>
      <c r="M765" s="23" t="str">
        <f aca="false">IF(COUNTA($A765:$J765)=0,"",($G765+$H765*Settings!$B$10)*IFERROR(INDEX(Settings!$D$14:$D$28,MATCH($B765,Settings!$A$14:$A$28,0)),0))</f>
        <v/>
      </c>
      <c r="N765" s="23" t="str">
        <f aca="false">IF(COUNTA($A765:$J765)=0,"",$F765*IFERROR(INDEX(Settings!$E$14:$E$28,MATCH($B765,Settings!$A$14:$A$28,0)),0))</f>
        <v/>
      </c>
      <c r="O765" s="23" t="str">
        <f aca="false">IF(COUNTA($A765:$J765)=0,"",$D765*Settings!$B$5)</f>
        <v/>
      </c>
      <c r="P765" s="23" t="str">
        <f aca="false">IF(COUNTA($A765:$J765)=0,"",$G765*Settings!$B$6+$H765*Settings!$B$7)</f>
        <v/>
      </c>
      <c r="Q765" s="23" t="str">
        <f aca="false">IF(COUNTA($A765:$J765)=0,"",$L765*Settings!$B$8)</f>
        <v/>
      </c>
      <c r="R765" s="23" t="str">
        <f aca="false">IF(COUNTA($A765:$J765)=0,"",($P765+$Q765)*Settings!$B$9)</f>
        <v/>
      </c>
      <c r="S765" s="23" t="str">
        <f aca="false">IF(COUNTA($A765:$J765)=0,"",$C765+$J765+SUM($M765:$R765))</f>
        <v/>
      </c>
      <c r="T765" s="23" t="str">
        <f aca="false">IF(COUNTA($A765:$J765)=0,"",$L765-$S765)</f>
        <v/>
      </c>
      <c r="U765" s="24" t="str">
        <f aca="false">IF(COUNTA($A765:$J765)=0,"",IF($L765=0,0,$T765/$L765))</f>
        <v/>
      </c>
      <c r="V765" s="24" t="str">
        <f aca="false">IF(COUNTA($A765:$J765)=0,"",IF($D765=0,0,$E765/$D765))</f>
        <v/>
      </c>
      <c r="W765" s="24" t="str">
        <f aca="false">IF(COUNTA($A765:$J765)=0,"",IF($F765=0,0,$G765/$F765))</f>
        <v/>
      </c>
      <c r="X765" s="24" t="str">
        <f aca="false">IF(COUNTA($A765:$J765)=0,"",IF($F765=0,0,$H765/$F765))</f>
        <v/>
      </c>
      <c r="Y765" s="25" t="str">
        <f aca="false">IF(COUNTA($A765:$J765)=0,"",IF($C765=0,0,$L765/$C765))</f>
        <v/>
      </c>
      <c r="Z765" s="23" t="str">
        <f aca="false">IF(COUNTA($A765:$J765)=0,"",IF($G765=0,0,$C765/$G765))</f>
        <v/>
      </c>
      <c r="AA765" s="23" t="str">
        <f aca="false">IF(COUNTA($A765:$J765)=0,"",IF($G765=0,0,$T765/$G765))</f>
        <v/>
      </c>
      <c r="AB765" s="9" t="str">
        <f aca="false">IF(COUNTA($A765:$J765)=0,"",IF($B765="","Pick a product",IF($E765&gt;$D765,"Confirmed &gt; received",IF($F765&gt;$E765,"Dispatched &gt; confirmed",IF($G765+$H765&gt;$F765,"Delivered + returned &gt; dispatched","OK")))))</f>
        <v/>
      </c>
    </row>
    <row r="766" customFormat="false" ht="15" hidden="false" customHeight="false" outlineLevel="0" collapsed="false">
      <c r="A766" s="20"/>
      <c r="B766" s="14"/>
      <c r="C766" s="15"/>
      <c r="D766" s="21"/>
      <c r="E766" s="21"/>
      <c r="F766" s="21"/>
      <c r="G766" s="21"/>
      <c r="H766" s="21"/>
      <c r="I766" s="15"/>
      <c r="J766" s="15"/>
      <c r="K766" s="22" t="str">
        <f aca="false">IF(COUNTA($A766:$J766)=0,"",IF($I766&lt;&gt;"",$I766,IFERROR(INDEX(Settings!$B$14:$B$28,MATCH($B766,Settings!$A$14:$A$28,0)),0)))</f>
        <v/>
      </c>
      <c r="L766" s="23" t="str">
        <f aca="false">IF(COUNTA($A766:$J766)=0,"",$G766*($K766+IFERROR(INDEX(Settings!$C$14:$C$28,MATCH($B766,Settings!$A$14:$A$28,0)),0)))</f>
        <v/>
      </c>
      <c r="M766" s="23" t="str">
        <f aca="false">IF(COUNTA($A766:$J766)=0,"",($G766+$H766*Settings!$B$10)*IFERROR(INDEX(Settings!$D$14:$D$28,MATCH($B766,Settings!$A$14:$A$28,0)),0))</f>
        <v/>
      </c>
      <c r="N766" s="23" t="str">
        <f aca="false">IF(COUNTA($A766:$J766)=0,"",$F766*IFERROR(INDEX(Settings!$E$14:$E$28,MATCH($B766,Settings!$A$14:$A$28,0)),0))</f>
        <v/>
      </c>
      <c r="O766" s="23" t="str">
        <f aca="false">IF(COUNTA($A766:$J766)=0,"",$D766*Settings!$B$5)</f>
        <v/>
      </c>
      <c r="P766" s="23" t="str">
        <f aca="false">IF(COUNTA($A766:$J766)=0,"",$G766*Settings!$B$6+$H766*Settings!$B$7)</f>
        <v/>
      </c>
      <c r="Q766" s="23" t="str">
        <f aca="false">IF(COUNTA($A766:$J766)=0,"",$L766*Settings!$B$8)</f>
        <v/>
      </c>
      <c r="R766" s="23" t="str">
        <f aca="false">IF(COUNTA($A766:$J766)=0,"",($P766+$Q766)*Settings!$B$9)</f>
        <v/>
      </c>
      <c r="S766" s="23" t="str">
        <f aca="false">IF(COUNTA($A766:$J766)=0,"",$C766+$J766+SUM($M766:$R766))</f>
        <v/>
      </c>
      <c r="T766" s="23" t="str">
        <f aca="false">IF(COUNTA($A766:$J766)=0,"",$L766-$S766)</f>
        <v/>
      </c>
      <c r="U766" s="24" t="str">
        <f aca="false">IF(COUNTA($A766:$J766)=0,"",IF($L766=0,0,$T766/$L766))</f>
        <v/>
      </c>
      <c r="V766" s="24" t="str">
        <f aca="false">IF(COUNTA($A766:$J766)=0,"",IF($D766=0,0,$E766/$D766))</f>
        <v/>
      </c>
      <c r="W766" s="24" t="str">
        <f aca="false">IF(COUNTA($A766:$J766)=0,"",IF($F766=0,0,$G766/$F766))</f>
        <v/>
      </c>
      <c r="X766" s="24" t="str">
        <f aca="false">IF(COUNTA($A766:$J766)=0,"",IF($F766=0,0,$H766/$F766))</f>
        <v/>
      </c>
      <c r="Y766" s="25" t="str">
        <f aca="false">IF(COUNTA($A766:$J766)=0,"",IF($C766=0,0,$L766/$C766))</f>
        <v/>
      </c>
      <c r="Z766" s="23" t="str">
        <f aca="false">IF(COUNTA($A766:$J766)=0,"",IF($G766=0,0,$C766/$G766))</f>
        <v/>
      </c>
      <c r="AA766" s="23" t="str">
        <f aca="false">IF(COUNTA($A766:$J766)=0,"",IF($G766=0,0,$T766/$G766))</f>
        <v/>
      </c>
      <c r="AB766" s="9" t="str">
        <f aca="false">IF(COUNTA($A766:$J766)=0,"",IF($B766="","Pick a product",IF($E766&gt;$D766,"Confirmed &gt; received",IF($F766&gt;$E766,"Dispatched &gt; confirmed",IF($G766+$H766&gt;$F766,"Delivered + returned &gt; dispatched","OK")))))</f>
        <v/>
      </c>
    </row>
    <row r="767" customFormat="false" ht="15" hidden="false" customHeight="false" outlineLevel="0" collapsed="false">
      <c r="A767" s="20"/>
      <c r="B767" s="14"/>
      <c r="C767" s="15"/>
      <c r="D767" s="21"/>
      <c r="E767" s="21"/>
      <c r="F767" s="21"/>
      <c r="G767" s="21"/>
      <c r="H767" s="21"/>
      <c r="I767" s="15"/>
      <c r="J767" s="15"/>
      <c r="K767" s="22" t="str">
        <f aca="false">IF(COUNTA($A767:$J767)=0,"",IF($I767&lt;&gt;"",$I767,IFERROR(INDEX(Settings!$B$14:$B$28,MATCH($B767,Settings!$A$14:$A$28,0)),0)))</f>
        <v/>
      </c>
      <c r="L767" s="23" t="str">
        <f aca="false">IF(COUNTA($A767:$J767)=0,"",$G767*($K767+IFERROR(INDEX(Settings!$C$14:$C$28,MATCH($B767,Settings!$A$14:$A$28,0)),0)))</f>
        <v/>
      </c>
      <c r="M767" s="23" t="str">
        <f aca="false">IF(COUNTA($A767:$J767)=0,"",($G767+$H767*Settings!$B$10)*IFERROR(INDEX(Settings!$D$14:$D$28,MATCH($B767,Settings!$A$14:$A$28,0)),0))</f>
        <v/>
      </c>
      <c r="N767" s="23" t="str">
        <f aca="false">IF(COUNTA($A767:$J767)=0,"",$F767*IFERROR(INDEX(Settings!$E$14:$E$28,MATCH($B767,Settings!$A$14:$A$28,0)),0))</f>
        <v/>
      </c>
      <c r="O767" s="23" t="str">
        <f aca="false">IF(COUNTA($A767:$J767)=0,"",$D767*Settings!$B$5)</f>
        <v/>
      </c>
      <c r="P767" s="23" t="str">
        <f aca="false">IF(COUNTA($A767:$J767)=0,"",$G767*Settings!$B$6+$H767*Settings!$B$7)</f>
        <v/>
      </c>
      <c r="Q767" s="23" t="str">
        <f aca="false">IF(COUNTA($A767:$J767)=0,"",$L767*Settings!$B$8)</f>
        <v/>
      </c>
      <c r="R767" s="23" t="str">
        <f aca="false">IF(COUNTA($A767:$J767)=0,"",($P767+$Q767)*Settings!$B$9)</f>
        <v/>
      </c>
      <c r="S767" s="23" t="str">
        <f aca="false">IF(COUNTA($A767:$J767)=0,"",$C767+$J767+SUM($M767:$R767))</f>
        <v/>
      </c>
      <c r="T767" s="23" t="str">
        <f aca="false">IF(COUNTA($A767:$J767)=0,"",$L767-$S767)</f>
        <v/>
      </c>
      <c r="U767" s="24" t="str">
        <f aca="false">IF(COUNTA($A767:$J767)=0,"",IF($L767=0,0,$T767/$L767))</f>
        <v/>
      </c>
      <c r="V767" s="24" t="str">
        <f aca="false">IF(COUNTA($A767:$J767)=0,"",IF($D767=0,0,$E767/$D767))</f>
        <v/>
      </c>
      <c r="W767" s="24" t="str">
        <f aca="false">IF(COUNTA($A767:$J767)=0,"",IF($F767=0,0,$G767/$F767))</f>
        <v/>
      </c>
      <c r="X767" s="24" t="str">
        <f aca="false">IF(COUNTA($A767:$J767)=0,"",IF($F767=0,0,$H767/$F767))</f>
        <v/>
      </c>
      <c r="Y767" s="25" t="str">
        <f aca="false">IF(COUNTA($A767:$J767)=0,"",IF($C767=0,0,$L767/$C767))</f>
        <v/>
      </c>
      <c r="Z767" s="23" t="str">
        <f aca="false">IF(COUNTA($A767:$J767)=0,"",IF($G767=0,0,$C767/$G767))</f>
        <v/>
      </c>
      <c r="AA767" s="23" t="str">
        <f aca="false">IF(COUNTA($A767:$J767)=0,"",IF($G767=0,0,$T767/$G767))</f>
        <v/>
      </c>
      <c r="AB767" s="9" t="str">
        <f aca="false">IF(COUNTA($A767:$J767)=0,"",IF($B767="","Pick a product",IF($E767&gt;$D767,"Confirmed &gt; received",IF($F767&gt;$E767,"Dispatched &gt; confirmed",IF($G767+$H767&gt;$F767,"Delivered + returned &gt; dispatched","OK")))))</f>
        <v/>
      </c>
    </row>
    <row r="768" customFormat="false" ht="15" hidden="false" customHeight="false" outlineLevel="0" collapsed="false">
      <c r="A768" s="20"/>
      <c r="B768" s="14"/>
      <c r="C768" s="15"/>
      <c r="D768" s="21"/>
      <c r="E768" s="21"/>
      <c r="F768" s="21"/>
      <c r="G768" s="21"/>
      <c r="H768" s="21"/>
      <c r="I768" s="15"/>
      <c r="J768" s="15"/>
      <c r="K768" s="22" t="str">
        <f aca="false">IF(COUNTA($A768:$J768)=0,"",IF($I768&lt;&gt;"",$I768,IFERROR(INDEX(Settings!$B$14:$B$28,MATCH($B768,Settings!$A$14:$A$28,0)),0)))</f>
        <v/>
      </c>
      <c r="L768" s="23" t="str">
        <f aca="false">IF(COUNTA($A768:$J768)=0,"",$G768*($K768+IFERROR(INDEX(Settings!$C$14:$C$28,MATCH($B768,Settings!$A$14:$A$28,0)),0)))</f>
        <v/>
      </c>
      <c r="M768" s="23" t="str">
        <f aca="false">IF(COUNTA($A768:$J768)=0,"",($G768+$H768*Settings!$B$10)*IFERROR(INDEX(Settings!$D$14:$D$28,MATCH($B768,Settings!$A$14:$A$28,0)),0))</f>
        <v/>
      </c>
      <c r="N768" s="23" t="str">
        <f aca="false">IF(COUNTA($A768:$J768)=0,"",$F768*IFERROR(INDEX(Settings!$E$14:$E$28,MATCH($B768,Settings!$A$14:$A$28,0)),0))</f>
        <v/>
      </c>
      <c r="O768" s="23" t="str">
        <f aca="false">IF(COUNTA($A768:$J768)=0,"",$D768*Settings!$B$5)</f>
        <v/>
      </c>
      <c r="P768" s="23" t="str">
        <f aca="false">IF(COUNTA($A768:$J768)=0,"",$G768*Settings!$B$6+$H768*Settings!$B$7)</f>
        <v/>
      </c>
      <c r="Q768" s="23" t="str">
        <f aca="false">IF(COUNTA($A768:$J768)=0,"",$L768*Settings!$B$8)</f>
        <v/>
      </c>
      <c r="R768" s="23" t="str">
        <f aca="false">IF(COUNTA($A768:$J768)=0,"",($P768+$Q768)*Settings!$B$9)</f>
        <v/>
      </c>
      <c r="S768" s="23" t="str">
        <f aca="false">IF(COUNTA($A768:$J768)=0,"",$C768+$J768+SUM($M768:$R768))</f>
        <v/>
      </c>
      <c r="T768" s="23" t="str">
        <f aca="false">IF(COUNTA($A768:$J768)=0,"",$L768-$S768)</f>
        <v/>
      </c>
      <c r="U768" s="24" t="str">
        <f aca="false">IF(COUNTA($A768:$J768)=0,"",IF($L768=0,0,$T768/$L768))</f>
        <v/>
      </c>
      <c r="V768" s="24" t="str">
        <f aca="false">IF(COUNTA($A768:$J768)=0,"",IF($D768=0,0,$E768/$D768))</f>
        <v/>
      </c>
      <c r="W768" s="24" t="str">
        <f aca="false">IF(COUNTA($A768:$J768)=0,"",IF($F768=0,0,$G768/$F768))</f>
        <v/>
      </c>
      <c r="X768" s="24" t="str">
        <f aca="false">IF(COUNTA($A768:$J768)=0,"",IF($F768=0,0,$H768/$F768))</f>
        <v/>
      </c>
      <c r="Y768" s="25" t="str">
        <f aca="false">IF(COUNTA($A768:$J768)=0,"",IF($C768=0,0,$L768/$C768))</f>
        <v/>
      </c>
      <c r="Z768" s="23" t="str">
        <f aca="false">IF(COUNTA($A768:$J768)=0,"",IF($G768=0,0,$C768/$G768))</f>
        <v/>
      </c>
      <c r="AA768" s="23" t="str">
        <f aca="false">IF(COUNTA($A768:$J768)=0,"",IF($G768=0,0,$T768/$G768))</f>
        <v/>
      </c>
      <c r="AB768" s="9" t="str">
        <f aca="false">IF(COUNTA($A768:$J768)=0,"",IF($B768="","Pick a product",IF($E768&gt;$D768,"Confirmed &gt; received",IF($F768&gt;$E768,"Dispatched &gt; confirmed",IF($G768+$H768&gt;$F768,"Delivered + returned &gt; dispatched","OK")))))</f>
        <v/>
      </c>
    </row>
    <row r="769" customFormat="false" ht="15" hidden="false" customHeight="false" outlineLevel="0" collapsed="false">
      <c r="A769" s="20"/>
      <c r="B769" s="14"/>
      <c r="C769" s="15"/>
      <c r="D769" s="21"/>
      <c r="E769" s="21"/>
      <c r="F769" s="21"/>
      <c r="G769" s="21"/>
      <c r="H769" s="21"/>
      <c r="I769" s="15"/>
      <c r="J769" s="15"/>
      <c r="K769" s="22" t="str">
        <f aca="false">IF(COUNTA($A769:$J769)=0,"",IF($I769&lt;&gt;"",$I769,IFERROR(INDEX(Settings!$B$14:$B$28,MATCH($B769,Settings!$A$14:$A$28,0)),0)))</f>
        <v/>
      </c>
      <c r="L769" s="23" t="str">
        <f aca="false">IF(COUNTA($A769:$J769)=0,"",$G769*($K769+IFERROR(INDEX(Settings!$C$14:$C$28,MATCH($B769,Settings!$A$14:$A$28,0)),0)))</f>
        <v/>
      </c>
      <c r="M769" s="23" t="str">
        <f aca="false">IF(COUNTA($A769:$J769)=0,"",($G769+$H769*Settings!$B$10)*IFERROR(INDEX(Settings!$D$14:$D$28,MATCH($B769,Settings!$A$14:$A$28,0)),0))</f>
        <v/>
      </c>
      <c r="N769" s="23" t="str">
        <f aca="false">IF(COUNTA($A769:$J769)=0,"",$F769*IFERROR(INDEX(Settings!$E$14:$E$28,MATCH($B769,Settings!$A$14:$A$28,0)),0))</f>
        <v/>
      </c>
      <c r="O769" s="23" t="str">
        <f aca="false">IF(COUNTA($A769:$J769)=0,"",$D769*Settings!$B$5)</f>
        <v/>
      </c>
      <c r="P769" s="23" t="str">
        <f aca="false">IF(COUNTA($A769:$J769)=0,"",$G769*Settings!$B$6+$H769*Settings!$B$7)</f>
        <v/>
      </c>
      <c r="Q769" s="23" t="str">
        <f aca="false">IF(COUNTA($A769:$J769)=0,"",$L769*Settings!$B$8)</f>
        <v/>
      </c>
      <c r="R769" s="23" t="str">
        <f aca="false">IF(COUNTA($A769:$J769)=0,"",($P769+$Q769)*Settings!$B$9)</f>
        <v/>
      </c>
      <c r="S769" s="23" t="str">
        <f aca="false">IF(COUNTA($A769:$J769)=0,"",$C769+$J769+SUM($M769:$R769))</f>
        <v/>
      </c>
      <c r="T769" s="23" t="str">
        <f aca="false">IF(COUNTA($A769:$J769)=0,"",$L769-$S769)</f>
        <v/>
      </c>
      <c r="U769" s="24" t="str">
        <f aca="false">IF(COUNTA($A769:$J769)=0,"",IF($L769=0,0,$T769/$L769))</f>
        <v/>
      </c>
      <c r="V769" s="24" t="str">
        <f aca="false">IF(COUNTA($A769:$J769)=0,"",IF($D769=0,0,$E769/$D769))</f>
        <v/>
      </c>
      <c r="W769" s="24" t="str">
        <f aca="false">IF(COUNTA($A769:$J769)=0,"",IF($F769=0,0,$G769/$F769))</f>
        <v/>
      </c>
      <c r="X769" s="24" t="str">
        <f aca="false">IF(COUNTA($A769:$J769)=0,"",IF($F769=0,0,$H769/$F769))</f>
        <v/>
      </c>
      <c r="Y769" s="25" t="str">
        <f aca="false">IF(COUNTA($A769:$J769)=0,"",IF($C769=0,0,$L769/$C769))</f>
        <v/>
      </c>
      <c r="Z769" s="23" t="str">
        <f aca="false">IF(COUNTA($A769:$J769)=0,"",IF($G769=0,0,$C769/$G769))</f>
        <v/>
      </c>
      <c r="AA769" s="23" t="str">
        <f aca="false">IF(COUNTA($A769:$J769)=0,"",IF($G769=0,0,$T769/$G769))</f>
        <v/>
      </c>
      <c r="AB769" s="9" t="str">
        <f aca="false">IF(COUNTA($A769:$J769)=0,"",IF($B769="","Pick a product",IF($E769&gt;$D769,"Confirmed &gt; received",IF($F769&gt;$E769,"Dispatched &gt; confirmed",IF($G769+$H769&gt;$F769,"Delivered + returned &gt; dispatched","OK")))))</f>
        <v/>
      </c>
    </row>
    <row r="770" customFormat="false" ht="15" hidden="false" customHeight="false" outlineLevel="0" collapsed="false">
      <c r="A770" s="20"/>
      <c r="B770" s="14"/>
      <c r="C770" s="15"/>
      <c r="D770" s="21"/>
      <c r="E770" s="21"/>
      <c r="F770" s="21"/>
      <c r="G770" s="21"/>
      <c r="H770" s="21"/>
      <c r="I770" s="15"/>
      <c r="J770" s="15"/>
      <c r="K770" s="22" t="str">
        <f aca="false">IF(COUNTA($A770:$J770)=0,"",IF($I770&lt;&gt;"",$I770,IFERROR(INDEX(Settings!$B$14:$B$28,MATCH($B770,Settings!$A$14:$A$28,0)),0)))</f>
        <v/>
      </c>
      <c r="L770" s="23" t="str">
        <f aca="false">IF(COUNTA($A770:$J770)=0,"",$G770*($K770+IFERROR(INDEX(Settings!$C$14:$C$28,MATCH($B770,Settings!$A$14:$A$28,0)),0)))</f>
        <v/>
      </c>
      <c r="M770" s="23" t="str">
        <f aca="false">IF(COUNTA($A770:$J770)=0,"",($G770+$H770*Settings!$B$10)*IFERROR(INDEX(Settings!$D$14:$D$28,MATCH($B770,Settings!$A$14:$A$28,0)),0))</f>
        <v/>
      </c>
      <c r="N770" s="23" t="str">
        <f aca="false">IF(COUNTA($A770:$J770)=0,"",$F770*IFERROR(INDEX(Settings!$E$14:$E$28,MATCH($B770,Settings!$A$14:$A$28,0)),0))</f>
        <v/>
      </c>
      <c r="O770" s="23" t="str">
        <f aca="false">IF(COUNTA($A770:$J770)=0,"",$D770*Settings!$B$5)</f>
        <v/>
      </c>
      <c r="P770" s="23" t="str">
        <f aca="false">IF(COUNTA($A770:$J770)=0,"",$G770*Settings!$B$6+$H770*Settings!$B$7)</f>
        <v/>
      </c>
      <c r="Q770" s="23" t="str">
        <f aca="false">IF(COUNTA($A770:$J770)=0,"",$L770*Settings!$B$8)</f>
        <v/>
      </c>
      <c r="R770" s="23" t="str">
        <f aca="false">IF(COUNTA($A770:$J770)=0,"",($P770+$Q770)*Settings!$B$9)</f>
        <v/>
      </c>
      <c r="S770" s="23" t="str">
        <f aca="false">IF(COUNTA($A770:$J770)=0,"",$C770+$J770+SUM($M770:$R770))</f>
        <v/>
      </c>
      <c r="T770" s="23" t="str">
        <f aca="false">IF(COUNTA($A770:$J770)=0,"",$L770-$S770)</f>
        <v/>
      </c>
      <c r="U770" s="24" t="str">
        <f aca="false">IF(COUNTA($A770:$J770)=0,"",IF($L770=0,0,$T770/$L770))</f>
        <v/>
      </c>
      <c r="V770" s="24" t="str">
        <f aca="false">IF(COUNTA($A770:$J770)=0,"",IF($D770=0,0,$E770/$D770))</f>
        <v/>
      </c>
      <c r="W770" s="24" t="str">
        <f aca="false">IF(COUNTA($A770:$J770)=0,"",IF($F770=0,0,$G770/$F770))</f>
        <v/>
      </c>
      <c r="X770" s="24" t="str">
        <f aca="false">IF(COUNTA($A770:$J770)=0,"",IF($F770=0,0,$H770/$F770))</f>
        <v/>
      </c>
      <c r="Y770" s="25" t="str">
        <f aca="false">IF(COUNTA($A770:$J770)=0,"",IF($C770=0,0,$L770/$C770))</f>
        <v/>
      </c>
      <c r="Z770" s="23" t="str">
        <f aca="false">IF(COUNTA($A770:$J770)=0,"",IF($G770=0,0,$C770/$G770))</f>
        <v/>
      </c>
      <c r="AA770" s="23" t="str">
        <f aca="false">IF(COUNTA($A770:$J770)=0,"",IF($G770=0,0,$T770/$G770))</f>
        <v/>
      </c>
      <c r="AB770" s="9" t="str">
        <f aca="false">IF(COUNTA($A770:$J770)=0,"",IF($B770="","Pick a product",IF($E770&gt;$D770,"Confirmed &gt; received",IF($F770&gt;$E770,"Dispatched &gt; confirmed",IF($G770+$H770&gt;$F770,"Delivered + returned &gt; dispatched","OK")))))</f>
        <v/>
      </c>
    </row>
    <row r="771" customFormat="false" ht="15" hidden="false" customHeight="false" outlineLevel="0" collapsed="false">
      <c r="A771" s="20"/>
      <c r="B771" s="14"/>
      <c r="C771" s="15"/>
      <c r="D771" s="21"/>
      <c r="E771" s="21"/>
      <c r="F771" s="21"/>
      <c r="G771" s="21"/>
      <c r="H771" s="21"/>
      <c r="I771" s="15"/>
      <c r="J771" s="15"/>
      <c r="K771" s="22" t="str">
        <f aca="false">IF(COUNTA($A771:$J771)=0,"",IF($I771&lt;&gt;"",$I771,IFERROR(INDEX(Settings!$B$14:$B$28,MATCH($B771,Settings!$A$14:$A$28,0)),0)))</f>
        <v/>
      </c>
      <c r="L771" s="23" t="str">
        <f aca="false">IF(COUNTA($A771:$J771)=0,"",$G771*($K771+IFERROR(INDEX(Settings!$C$14:$C$28,MATCH($B771,Settings!$A$14:$A$28,0)),0)))</f>
        <v/>
      </c>
      <c r="M771" s="23" t="str">
        <f aca="false">IF(COUNTA($A771:$J771)=0,"",($G771+$H771*Settings!$B$10)*IFERROR(INDEX(Settings!$D$14:$D$28,MATCH($B771,Settings!$A$14:$A$28,0)),0))</f>
        <v/>
      </c>
      <c r="N771" s="23" t="str">
        <f aca="false">IF(COUNTA($A771:$J771)=0,"",$F771*IFERROR(INDEX(Settings!$E$14:$E$28,MATCH($B771,Settings!$A$14:$A$28,0)),0))</f>
        <v/>
      </c>
      <c r="O771" s="23" t="str">
        <f aca="false">IF(COUNTA($A771:$J771)=0,"",$D771*Settings!$B$5)</f>
        <v/>
      </c>
      <c r="P771" s="23" t="str">
        <f aca="false">IF(COUNTA($A771:$J771)=0,"",$G771*Settings!$B$6+$H771*Settings!$B$7)</f>
        <v/>
      </c>
      <c r="Q771" s="23" t="str">
        <f aca="false">IF(COUNTA($A771:$J771)=0,"",$L771*Settings!$B$8)</f>
        <v/>
      </c>
      <c r="R771" s="23" t="str">
        <f aca="false">IF(COUNTA($A771:$J771)=0,"",($P771+$Q771)*Settings!$B$9)</f>
        <v/>
      </c>
      <c r="S771" s="23" t="str">
        <f aca="false">IF(COUNTA($A771:$J771)=0,"",$C771+$J771+SUM($M771:$R771))</f>
        <v/>
      </c>
      <c r="T771" s="23" t="str">
        <f aca="false">IF(COUNTA($A771:$J771)=0,"",$L771-$S771)</f>
        <v/>
      </c>
      <c r="U771" s="24" t="str">
        <f aca="false">IF(COUNTA($A771:$J771)=0,"",IF($L771=0,0,$T771/$L771))</f>
        <v/>
      </c>
      <c r="V771" s="24" t="str">
        <f aca="false">IF(COUNTA($A771:$J771)=0,"",IF($D771=0,0,$E771/$D771))</f>
        <v/>
      </c>
      <c r="W771" s="24" t="str">
        <f aca="false">IF(COUNTA($A771:$J771)=0,"",IF($F771=0,0,$G771/$F771))</f>
        <v/>
      </c>
      <c r="X771" s="24" t="str">
        <f aca="false">IF(COUNTA($A771:$J771)=0,"",IF($F771=0,0,$H771/$F771))</f>
        <v/>
      </c>
      <c r="Y771" s="25" t="str">
        <f aca="false">IF(COUNTA($A771:$J771)=0,"",IF($C771=0,0,$L771/$C771))</f>
        <v/>
      </c>
      <c r="Z771" s="23" t="str">
        <f aca="false">IF(COUNTA($A771:$J771)=0,"",IF($G771=0,0,$C771/$G771))</f>
        <v/>
      </c>
      <c r="AA771" s="23" t="str">
        <f aca="false">IF(COUNTA($A771:$J771)=0,"",IF($G771=0,0,$T771/$G771))</f>
        <v/>
      </c>
      <c r="AB771" s="9" t="str">
        <f aca="false">IF(COUNTA($A771:$J771)=0,"",IF($B771="","Pick a product",IF($E771&gt;$D771,"Confirmed &gt; received",IF($F771&gt;$E771,"Dispatched &gt; confirmed",IF($G771+$H771&gt;$F771,"Delivered + returned &gt; dispatched","OK")))))</f>
        <v/>
      </c>
    </row>
    <row r="772" customFormat="false" ht="15" hidden="false" customHeight="false" outlineLevel="0" collapsed="false">
      <c r="A772" s="20"/>
      <c r="B772" s="14"/>
      <c r="C772" s="15"/>
      <c r="D772" s="21"/>
      <c r="E772" s="21"/>
      <c r="F772" s="21"/>
      <c r="G772" s="21"/>
      <c r="H772" s="21"/>
      <c r="I772" s="15"/>
      <c r="J772" s="15"/>
      <c r="K772" s="22" t="str">
        <f aca="false">IF(COUNTA($A772:$J772)=0,"",IF($I772&lt;&gt;"",$I772,IFERROR(INDEX(Settings!$B$14:$B$28,MATCH($B772,Settings!$A$14:$A$28,0)),0)))</f>
        <v/>
      </c>
      <c r="L772" s="23" t="str">
        <f aca="false">IF(COUNTA($A772:$J772)=0,"",$G772*($K772+IFERROR(INDEX(Settings!$C$14:$C$28,MATCH($B772,Settings!$A$14:$A$28,0)),0)))</f>
        <v/>
      </c>
      <c r="M772" s="23" t="str">
        <f aca="false">IF(COUNTA($A772:$J772)=0,"",($G772+$H772*Settings!$B$10)*IFERROR(INDEX(Settings!$D$14:$D$28,MATCH($B772,Settings!$A$14:$A$28,0)),0))</f>
        <v/>
      </c>
      <c r="N772" s="23" t="str">
        <f aca="false">IF(COUNTA($A772:$J772)=0,"",$F772*IFERROR(INDEX(Settings!$E$14:$E$28,MATCH($B772,Settings!$A$14:$A$28,0)),0))</f>
        <v/>
      </c>
      <c r="O772" s="23" t="str">
        <f aca="false">IF(COUNTA($A772:$J772)=0,"",$D772*Settings!$B$5)</f>
        <v/>
      </c>
      <c r="P772" s="23" t="str">
        <f aca="false">IF(COUNTA($A772:$J772)=0,"",$G772*Settings!$B$6+$H772*Settings!$B$7)</f>
        <v/>
      </c>
      <c r="Q772" s="23" t="str">
        <f aca="false">IF(COUNTA($A772:$J772)=0,"",$L772*Settings!$B$8)</f>
        <v/>
      </c>
      <c r="R772" s="23" t="str">
        <f aca="false">IF(COUNTA($A772:$J772)=0,"",($P772+$Q772)*Settings!$B$9)</f>
        <v/>
      </c>
      <c r="S772" s="23" t="str">
        <f aca="false">IF(COUNTA($A772:$J772)=0,"",$C772+$J772+SUM($M772:$R772))</f>
        <v/>
      </c>
      <c r="T772" s="23" t="str">
        <f aca="false">IF(COUNTA($A772:$J772)=0,"",$L772-$S772)</f>
        <v/>
      </c>
      <c r="U772" s="24" t="str">
        <f aca="false">IF(COUNTA($A772:$J772)=0,"",IF($L772=0,0,$T772/$L772))</f>
        <v/>
      </c>
      <c r="V772" s="24" t="str">
        <f aca="false">IF(COUNTA($A772:$J772)=0,"",IF($D772=0,0,$E772/$D772))</f>
        <v/>
      </c>
      <c r="W772" s="24" t="str">
        <f aca="false">IF(COUNTA($A772:$J772)=0,"",IF($F772=0,0,$G772/$F772))</f>
        <v/>
      </c>
      <c r="X772" s="24" t="str">
        <f aca="false">IF(COUNTA($A772:$J772)=0,"",IF($F772=0,0,$H772/$F772))</f>
        <v/>
      </c>
      <c r="Y772" s="25" t="str">
        <f aca="false">IF(COUNTA($A772:$J772)=0,"",IF($C772=0,0,$L772/$C772))</f>
        <v/>
      </c>
      <c r="Z772" s="23" t="str">
        <f aca="false">IF(COUNTA($A772:$J772)=0,"",IF($G772=0,0,$C772/$G772))</f>
        <v/>
      </c>
      <c r="AA772" s="23" t="str">
        <f aca="false">IF(COUNTA($A772:$J772)=0,"",IF($G772=0,0,$T772/$G772))</f>
        <v/>
      </c>
      <c r="AB772" s="9" t="str">
        <f aca="false">IF(COUNTA($A772:$J772)=0,"",IF($B772="","Pick a product",IF($E772&gt;$D772,"Confirmed &gt; received",IF($F772&gt;$E772,"Dispatched &gt; confirmed",IF($G772+$H772&gt;$F772,"Delivered + returned &gt; dispatched","OK")))))</f>
        <v/>
      </c>
    </row>
    <row r="773" customFormat="false" ht="15" hidden="false" customHeight="false" outlineLevel="0" collapsed="false">
      <c r="A773" s="20"/>
      <c r="B773" s="14"/>
      <c r="C773" s="15"/>
      <c r="D773" s="21"/>
      <c r="E773" s="21"/>
      <c r="F773" s="21"/>
      <c r="G773" s="21"/>
      <c r="H773" s="21"/>
      <c r="I773" s="15"/>
      <c r="J773" s="15"/>
      <c r="K773" s="22" t="str">
        <f aca="false">IF(COUNTA($A773:$J773)=0,"",IF($I773&lt;&gt;"",$I773,IFERROR(INDEX(Settings!$B$14:$B$28,MATCH($B773,Settings!$A$14:$A$28,0)),0)))</f>
        <v/>
      </c>
      <c r="L773" s="23" t="str">
        <f aca="false">IF(COUNTA($A773:$J773)=0,"",$G773*($K773+IFERROR(INDEX(Settings!$C$14:$C$28,MATCH($B773,Settings!$A$14:$A$28,0)),0)))</f>
        <v/>
      </c>
      <c r="M773" s="23" t="str">
        <f aca="false">IF(COUNTA($A773:$J773)=0,"",($G773+$H773*Settings!$B$10)*IFERROR(INDEX(Settings!$D$14:$D$28,MATCH($B773,Settings!$A$14:$A$28,0)),0))</f>
        <v/>
      </c>
      <c r="N773" s="23" t="str">
        <f aca="false">IF(COUNTA($A773:$J773)=0,"",$F773*IFERROR(INDEX(Settings!$E$14:$E$28,MATCH($B773,Settings!$A$14:$A$28,0)),0))</f>
        <v/>
      </c>
      <c r="O773" s="23" t="str">
        <f aca="false">IF(COUNTA($A773:$J773)=0,"",$D773*Settings!$B$5)</f>
        <v/>
      </c>
      <c r="P773" s="23" t="str">
        <f aca="false">IF(COUNTA($A773:$J773)=0,"",$G773*Settings!$B$6+$H773*Settings!$B$7)</f>
        <v/>
      </c>
      <c r="Q773" s="23" t="str">
        <f aca="false">IF(COUNTA($A773:$J773)=0,"",$L773*Settings!$B$8)</f>
        <v/>
      </c>
      <c r="R773" s="23" t="str">
        <f aca="false">IF(COUNTA($A773:$J773)=0,"",($P773+$Q773)*Settings!$B$9)</f>
        <v/>
      </c>
      <c r="S773" s="23" t="str">
        <f aca="false">IF(COUNTA($A773:$J773)=0,"",$C773+$J773+SUM($M773:$R773))</f>
        <v/>
      </c>
      <c r="T773" s="23" t="str">
        <f aca="false">IF(COUNTA($A773:$J773)=0,"",$L773-$S773)</f>
        <v/>
      </c>
      <c r="U773" s="24" t="str">
        <f aca="false">IF(COUNTA($A773:$J773)=0,"",IF($L773=0,0,$T773/$L773))</f>
        <v/>
      </c>
      <c r="V773" s="24" t="str">
        <f aca="false">IF(COUNTA($A773:$J773)=0,"",IF($D773=0,0,$E773/$D773))</f>
        <v/>
      </c>
      <c r="W773" s="24" t="str">
        <f aca="false">IF(COUNTA($A773:$J773)=0,"",IF($F773=0,0,$G773/$F773))</f>
        <v/>
      </c>
      <c r="X773" s="24" t="str">
        <f aca="false">IF(COUNTA($A773:$J773)=0,"",IF($F773=0,0,$H773/$F773))</f>
        <v/>
      </c>
      <c r="Y773" s="25" t="str">
        <f aca="false">IF(COUNTA($A773:$J773)=0,"",IF($C773=0,0,$L773/$C773))</f>
        <v/>
      </c>
      <c r="Z773" s="23" t="str">
        <f aca="false">IF(COUNTA($A773:$J773)=0,"",IF($G773=0,0,$C773/$G773))</f>
        <v/>
      </c>
      <c r="AA773" s="23" t="str">
        <f aca="false">IF(COUNTA($A773:$J773)=0,"",IF($G773=0,0,$T773/$G773))</f>
        <v/>
      </c>
      <c r="AB773" s="9" t="str">
        <f aca="false">IF(COUNTA($A773:$J773)=0,"",IF($B773="","Pick a product",IF($E773&gt;$D773,"Confirmed &gt; received",IF($F773&gt;$E773,"Dispatched &gt; confirmed",IF($G773+$H773&gt;$F773,"Delivered + returned &gt; dispatched","OK")))))</f>
        <v/>
      </c>
    </row>
    <row r="774" customFormat="false" ht="15" hidden="false" customHeight="false" outlineLevel="0" collapsed="false">
      <c r="A774" s="20"/>
      <c r="B774" s="14"/>
      <c r="C774" s="15"/>
      <c r="D774" s="21"/>
      <c r="E774" s="21"/>
      <c r="F774" s="21"/>
      <c r="G774" s="21"/>
      <c r="H774" s="21"/>
      <c r="I774" s="15"/>
      <c r="J774" s="15"/>
      <c r="K774" s="22" t="str">
        <f aca="false">IF(COUNTA($A774:$J774)=0,"",IF($I774&lt;&gt;"",$I774,IFERROR(INDEX(Settings!$B$14:$B$28,MATCH($B774,Settings!$A$14:$A$28,0)),0)))</f>
        <v/>
      </c>
      <c r="L774" s="23" t="str">
        <f aca="false">IF(COUNTA($A774:$J774)=0,"",$G774*($K774+IFERROR(INDEX(Settings!$C$14:$C$28,MATCH($B774,Settings!$A$14:$A$28,0)),0)))</f>
        <v/>
      </c>
      <c r="M774" s="23" t="str">
        <f aca="false">IF(COUNTA($A774:$J774)=0,"",($G774+$H774*Settings!$B$10)*IFERROR(INDEX(Settings!$D$14:$D$28,MATCH($B774,Settings!$A$14:$A$28,0)),0))</f>
        <v/>
      </c>
      <c r="N774" s="23" t="str">
        <f aca="false">IF(COUNTA($A774:$J774)=0,"",$F774*IFERROR(INDEX(Settings!$E$14:$E$28,MATCH($B774,Settings!$A$14:$A$28,0)),0))</f>
        <v/>
      </c>
      <c r="O774" s="23" t="str">
        <f aca="false">IF(COUNTA($A774:$J774)=0,"",$D774*Settings!$B$5)</f>
        <v/>
      </c>
      <c r="P774" s="23" t="str">
        <f aca="false">IF(COUNTA($A774:$J774)=0,"",$G774*Settings!$B$6+$H774*Settings!$B$7)</f>
        <v/>
      </c>
      <c r="Q774" s="23" t="str">
        <f aca="false">IF(COUNTA($A774:$J774)=0,"",$L774*Settings!$B$8)</f>
        <v/>
      </c>
      <c r="R774" s="23" t="str">
        <f aca="false">IF(COUNTA($A774:$J774)=0,"",($P774+$Q774)*Settings!$B$9)</f>
        <v/>
      </c>
      <c r="S774" s="23" t="str">
        <f aca="false">IF(COUNTA($A774:$J774)=0,"",$C774+$J774+SUM($M774:$R774))</f>
        <v/>
      </c>
      <c r="T774" s="23" t="str">
        <f aca="false">IF(COUNTA($A774:$J774)=0,"",$L774-$S774)</f>
        <v/>
      </c>
      <c r="U774" s="24" t="str">
        <f aca="false">IF(COUNTA($A774:$J774)=0,"",IF($L774=0,0,$T774/$L774))</f>
        <v/>
      </c>
      <c r="V774" s="24" t="str">
        <f aca="false">IF(COUNTA($A774:$J774)=0,"",IF($D774=0,0,$E774/$D774))</f>
        <v/>
      </c>
      <c r="W774" s="24" t="str">
        <f aca="false">IF(COUNTA($A774:$J774)=0,"",IF($F774=0,0,$G774/$F774))</f>
        <v/>
      </c>
      <c r="X774" s="24" t="str">
        <f aca="false">IF(COUNTA($A774:$J774)=0,"",IF($F774=0,0,$H774/$F774))</f>
        <v/>
      </c>
      <c r="Y774" s="25" t="str">
        <f aca="false">IF(COUNTA($A774:$J774)=0,"",IF($C774=0,0,$L774/$C774))</f>
        <v/>
      </c>
      <c r="Z774" s="23" t="str">
        <f aca="false">IF(COUNTA($A774:$J774)=0,"",IF($G774=0,0,$C774/$G774))</f>
        <v/>
      </c>
      <c r="AA774" s="23" t="str">
        <f aca="false">IF(COUNTA($A774:$J774)=0,"",IF($G774=0,0,$T774/$G774))</f>
        <v/>
      </c>
      <c r="AB774" s="9" t="str">
        <f aca="false">IF(COUNTA($A774:$J774)=0,"",IF($B774="","Pick a product",IF($E774&gt;$D774,"Confirmed &gt; received",IF($F774&gt;$E774,"Dispatched &gt; confirmed",IF($G774+$H774&gt;$F774,"Delivered + returned &gt; dispatched","OK")))))</f>
        <v/>
      </c>
    </row>
    <row r="775" customFormat="false" ht="15" hidden="false" customHeight="false" outlineLevel="0" collapsed="false">
      <c r="A775" s="20"/>
      <c r="B775" s="14"/>
      <c r="C775" s="15"/>
      <c r="D775" s="21"/>
      <c r="E775" s="21"/>
      <c r="F775" s="21"/>
      <c r="G775" s="21"/>
      <c r="H775" s="21"/>
      <c r="I775" s="15"/>
      <c r="J775" s="15"/>
      <c r="K775" s="22" t="str">
        <f aca="false">IF(COUNTA($A775:$J775)=0,"",IF($I775&lt;&gt;"",$I775,IFERROR(INDEX(Settings!$B$14:$B$28,MATCH($B775,Settings!$A$14:$A$28,0)),0)))</f>
        <v/>
      </c>
      <c r="L775" s="23" t="str">
        <f aca="false">IF(COUNTA($A775:$J775)=0,"",$G775*($K775+IFERROR(INDEX(Settings!$C$14:$C$28,MATCH($B775,Settings!$A$14:$A$28,0)),0)))</f>
        <v/>
      </c>
      <c r="M775" s="23" t="str">
        <f aca="false">IF(COUNTA($A775:$J775)=0,"",($G775+$H775*Settings!$B$10)*IFERROR(INDEX(Settings!$D$14:$D$28,MATCH($B775,Settings!$A$14:$A$28,0)),0))</f>
        <v/>
      </c>
      <c r="N775" s="23" t="str">
        <f aca="false">IF(COUNTA($A775:$J775)=0,"",$F775*IFERROR(INDEX(Settings!$E$14:$E$28,MATCH($B775,Settings!$A$14:$A$28,0)),0))</f>
        <v/>
      </c>
      <c r="O775" s="23" t="str">
        <f aca="false">IF(COUNTA($A775:$J775)=0,"",$D775*Settings!$B$5)</f>
        <v/>
      </c>
      <c r="P775" s="23" t="str">
        <f aca="false">IF(COUNTA($A775:$J775)=0,"",$G775*Settings!$B$6+$H775*Settings!$B$7)</f>
        <v/>
      </c>
      <c r="Q775" s="23" t="str">
        <f aca="false">IF(COUNTA($A775:$J775)=0,"",$L775*Settings!$B$8)</f>
        <v/>
      </c>
      <c r="R775" s="23" t="str">
        <f aca="false">IF(COUNTA($A775:$J775)=0,"",($P775+$Q775)*Settings!$B$9)</f>
        <v/>
      </c>
      <c r="S775" s="23" t="str">
        <f aca="false">IF(COUNTA($A775:$J775)=0,"",$C775+$J775+SUM($M775:$R775))</f>
        <v/>
      </c>
      <c r="T775" s="23" t="str">
        <f aca="false">IF(COUNTA($A775:$J775)=0,"",$L775-$S775)</f>
        <v/>
      </c>
      <c r="U775" s="24" t="str">
        <f aca="false">IF(COUNTA($A775:$J775)=0,"",IF($L775=0,0,$T775/$L775))</f>
        <v/>
      </c>
      <c r="V775" s="24" t="str">
        <f aca="false">IF(COUNTA($A775:$J775)=0,"",IF($D775=0,0,$E775/$D775))</f>
        <v/>
      </c>
      <c r="W775" s="24" t="str">
        <f aca="false">IF(COUNTA($A775:$J775)=0,"",IF($F775=0,0,$G775/$F775))</f>
        <v/>
      </c>
      <c r="X775" s="24" t="str">
        <f aca="false">IF(COUNTA($A775:$J775)=0,"",IF($F775=0,0,$H775/$F775))</f>
        <v/>
      </c>
      <c r="Y775" s="25" t="str">
        <f aca="false">IF(COUNTA($A775:$J775)=0,"",IF($C775=0,0,$L775/$C775))</f>
        <v/>
      </c>
      <c r="Z775" s="23" t="str">
        <f aca="false">IF(COUNTA($A775:$J775)=0,"",IF($G775=0,0,$C775/$G775))</f>
        <v/>
      </c>
      <c r="AA775" s="23" t="str">
        <f aca="false">IF(COUNTA($A775:$J775)=0,"",IF($G775=0,0,$T775/$G775))</f>
        <v/>
      </c>
      <c r="AB775" s="9" t="str">
        <f aca="false">IF(COUNTA($A775:$J775)=0,"",IF($B775="","Pick a product",IF($E775&gt;$D775,"Confirmed &gt; received",IF($F775&gt;$E775,"Dispatched &gt; confirmed",IF($G775+$H775&gt;$F775,"Delivered + returned &gt; dispatched","OK")))))</f>
        <v/>
      </c>
    </row>
    <row r="776" customFormat="false" ht="15" hidden="false" customHeight="false" outlineLevel="0" collapsed="false">
      <c r="A776" s="20"/>
      <c r="B776" s="14"/>
      <c r="C776" s="15"/>
      <c r="D776" s="21"/>
      <c r="E776" s="21"/>
      <c r="F776" s="21"/>
      <c r="G776" s="21"/>
      <c r="H776" s="21"/>
      <c r="I776" s="15"/>
      <c r="J776" s="15"/>
      <c r="K776" s="22" t="str">
        <f aca="false">IF(COUNTA($A776:$J776)=0,"",IF($I776&lt;&gt;"",$I776,IFERROR(INDEX(Settings!$B$14:$B$28,MATCH($B776,Settings!$A$14:$A$28,0)),0)))</f>
        <v/>
      </c>
      <c r="L776" s="23" t="str">
        <f aca="false">IF(COUNTA($A776:$J776)=0,"",$G776*($K776+IFERROR(INDEX(Settings!$C$14:$C$28,MATCH($B776,Settings!$A$14:$A$28,0)),0)))</f>
        <v/>
      </c>
      <c r="M776" s="23" t="str">
        <f aca="false">IF(COUNTA($A776:$J776)=0,"",($G776+$H776*Settings!$B$10)*IFERROR(INDEX(Settings!$D$14:$D$28,MATCH($B776,Settings!$A$14:$A$28,0)),0))</f>
        <v/>
      </c>
      <c r="N776" s="23" t="str">
        <f aca="false">IF(COUNTA($A776:$J776)=0,"",$F776*IFERROR(INDEX(Settings!$E$14:$E$28,MATCH($B776,Settings!$A$14:$A$28,0)),0))</f>
        <v/>
      </c>
      <c r="O776" s="23" t="str">
        <f aca="false">IF(COUNTA($A776:$J776)=0,"",$D776*Settings!$B$5)</f>
        <v/>
      </c>
      <c r="P776" s="23" t="str">
        <f aca="false">IF(COUNTA($A776:$J776)=0,"",$G776*Settings!$B$6+$H776*Settings!$B$7)</f>
        <v/>
      </c>
      <c r="Q776" s="23" t="str">
        <f aca="false">IF(COUNTA($A776:$J776)=0,"",$L776*Settings!$B$8)</f>
        <v/>
      </c>
      <c r="R776" s="23" t="str">
        <f aca="false">IF(COUNTA($A776:$J776)=0,"",($P776+$Q776)*Settings!$B$9)</f>
        <v/>
      </c>
      <c r="S776" s="23" t="str">
        <f aca="false">IF(COUNTA($A776:$J776)=0,"",$C776+$J776+SUM($M776:$R776))</f>
        <v/>
      </c>
      <c r="T776" s="23" t="str">
        <f aca="false">IF(COUNTA($A776:$J776)=0,"",$L776-$S776)</f>
        <v/>
      </c>
      <c r="U776" s="24" t="str">
        <f aca="false">IF(COUNTA($A776:$J776)=0,"",IF($L776=0,0,$T776/$L776))</f>
        <v/>
      </c>
      <c r="V776" s="24" t="str">
        <f aca="false">IF(COUNTA($A776:$J776)=0,"",IF($D776=0,0,$E776/$D776))</f>
        <v/>
      </c>
      <c r="W776" s="24" t="str">
        <f aca="false">IF(COUNTA($A776:$J776)=0,"",IF($F776=0,0,$G776/$F776))</f>
        <v/>
      </c>
      <c r="X776" s="24" t="str">
        <f aca="false">IF(COUNTA($A776:$J776)=0,"",IF($F776=0,0,$H776/$F776))</f>
        <v/>
      </c>
      <c r="Y776" s="25" t="str">
        <f aca="false">IF(COUNTA($A776:$J776)=0,"",IF($C776=0,0,$L776/$C776))</f>
        <v/>
      </c>
      <c r="Z776" s="23" t="str">
        <f aca="false">IF(COUNTA($A776:$J776)=0,"",IF($G776=0,0,$C776/$G776))</f>
        <v/>
      </c>
      <c r="AA776" s="23" t="str">
        <f aca="false">IF(COUNTA($A776:$J776)=0,"",IF($G776=0,0,$T776/$G776))</f>
        <v/>
      </c>
      <c r="AB776" s="9" t="str">
        <f aca="false">IF(COUNTA($A776:$J776)=0,"",IF($B776="","Pick a product",IF($E776&gt;$D776,"Confirmed &gt; received",IF($F776&gt;$E776,"Dispatched &gt; confirmed",IF($G776+$H776&gt;$F776,"Delivered + returned &gt; dispatched","OK")))))</f>
        <v/>
      </c>
    </row>
    <row r="777" customFormat="false" ht="15" hidden="false" customHeight="false" outlineLevel="0" collapsed="false">
      <c r="A777" s="20"/>
      <c r="B777" s="14"/>
      <c r="C777" s="15"/>
      <c r="D777" s="21"/>
      <c r="E777" s="21"/>
      <c r="F777" s="21"/>
      <c r="G777" s="21"/>
      <c r="H777" s="21"/>
      <c r="I777" s="15"/>
      <c r="J777" s="15"/>
      <c r="K777" s="22" t="str">
        <f aca="false">IF(COUNTA($A777:$J777)=0,"",IF($I777&lt;&gt;"",$I777,IFERROR(INDEX(Settings!$B$14:$B$28,MATCH($B777,Settings!$A$14:$A$28,0)),0)))</f>
        <v/>
      </c>
      <c r="L777" s="23" t="str">
        <f aca="false">IF(COUNTA($A777:$J777)=0,"",$G777*($K777+IFERROR(INDEX(Settings!$C$14:$C$28,MATCH($B777,Settings!$A$14:$A$28,0)),0)))</f>
        <v/>
      </c>
      <c r="M777" s="23" t="str">
        <f aca="false">IF(COUNTA($A777:$J777)=0,"",($G777+$H777*Settings!$B$10)*IFERROR(INDEX(Settings!$D$14:$D$28,MATCH($B777,Settings!$A$14:$A$28,0)),0))</f>
        <v/>
      </c>
      <c r="N777" s="23" t="str">
        <f aca="false">IF(COUNTA($A777:$J777)=0,"",$F777*IFERROR(INDEX(Settings!$E$14:$E$28,MATCH($B777,Settings!$A$14:$A$28,0)),0))</f>
        <v/>
      </c>
      <c r="O777" s="23" t="str">
        <f aca="false">IF(COUNTA($A777:$J777)=0,"",$D777*Settings!$B$5)</f>
        <v/>
      </c>
      <c r="P777" s="23" t="str">
        <f aca="false">IF(COUNTA($A777:$J777)=0,"",$G777*Settings!$B$6+$H777*Settings!$B$7)</f>
        <v/>
      </c>
      <c r="Q777" s="23" t="str">
        <f aca="false">IF(COUNTA($A777:$J777)=0,"",$L777*Settings!$B$8)</f>
        <v/>
      </c>
      <c r="R777" s="23" t="str">
        <f aca="false">IF(COUNTA($A777:$J777)=0,"",($P777+$Q777)*Settings!$B$9)</f>
        <v/>
      </c>
      <c r="S777" s="23" t="str">
        <f aca="false">IF(COUNTA($A777:$J777)=0,"",$C777+$J777+SUM($M777:$R777))</f>
        <v/>
      </c>
      <c r="T777" s="23" t="str">
        <f aca="false">IF(COUNTA($A777:$J777)=0,"",$L777-$S777)</f>
        <v/>
      </c>
      <c r="U777" s="24" t="str">
        <f aca="false">IF(COUNTA($A777:$J777)=0,"",IF($L777=0,0,$T777/$L777))</f>
        <v/>
      </c>
      <c r="V777" s="24" t="str">
        <f aca="false">IF(COUNTA($A777:$J777)=0,"",IF($D777=0,0,$E777/$D777))</f>
        <v/>
      </c>
      <c r="W777" s="24" t="str">
        <f aca="false">IF(COUNTA($A777:$J777)=0,"",IF($F777=0,0,$G777/$F777))</f>
        <v/>
      </c>
      <c r="X777" s="24" t="str">
        <f aca="false">IF(COUNTA($A777:$J777)=0,"",IF($F777=0,0,$H777/$F777))</f>
        <v/>
      </c>
      <c r="Y777" s="25" t="str">
        <f aca="false">IF(COUNTA($A777:$J777)=0,"",IF($C777=0,0,$L777/$C777))</f>
        <v/>
      </c>
      <c r="Z777" s="23" t="str">
        <f aca="false">IF(COUNTA($A777:$J777)=0,"",IF($G777=0,0,$C777/$G777))</f>
        <v/>
      </c>
      <c r="AA777" s="23" t="str">
        <f aca="false">IF(COUNTA($A777:$J777)=0,"",IF($G777=0,0,$T777/$G777))</f>
        <v/>
      </c>
      <c r="AB777" s="9" t="str">
        <f aca="false">IF(COUNTA($A777:$J777)=0,"",IF($B777="","Pick a product",IF($E777&gt;$D777,"Confirmed &gt; received",IF($F777&gt;$E777,"Dispatched &gt; confirmed",IF($G777+$H777&gt;$F777,"Delivered + returned &gt; dispatched","OK")))))</f>
        <v/>
      </c>
    </row>
    <row r="778" customFormat="false" ht="15" hidden="false" customHeight="false" outlineLevel="0" collapsed="false">
      <c r="A778" s="20"/>
      <c r="B778" s="14"/>
      <c r="C778" s="15"/>
      <c r="D778" s="21"/>
      <c r="E778" s="21"/>
      <c r="F778" s="21"/>
      <c r="G778" s="21"/>
      <c r="H778" s="21"/>
      <c r="I778" s="15"/>
      <c r="J778" s="15"/>
      <c r="K778" s="22" t="str">
        <f aca="false">IF(COUNTA($A778:$J778)=0,"",IF($I778&lt;&gt;"",$I778,IFERROR(INDEX(Settings!$B$14:$B$28,MATCH($B778,Settings!$A$14:$A$28,0)),0)))</f>
        <v/>
      </c>
      <c r="L778" s="23" t="str">
        <f aca="false">IF(COUNTA($A778:$J778)=0,"",$G778*($K778+IFERROR(INDEX(Settings!$C$14:$C$28,MATCH($B778,Settings!$A$14:$A$28,0)),0)))</f>
        <v/>
      </c>
      <c r="M778" s="23" t="str">
        <f aca="false">IF(COUNTA($A778:$J778)=0,"",($G778+$H778*Settings!$B$10)*IFERROR(INDEX(Settings!$D$14:$D$28,MATCH($B778,Settings!$A$14:$A$28,0)),0))</f>
        <v/>
      </c>
      <c r="N778" s="23" t="str">
        <f aca="false">IF(COUNTA($A778:$J778)=0,"",$F778*IFERROR(INDEX(Settings!$E$14:$E$28,MATCH($B778,Settings!$A$14:$A$28,0)),0))</f>
        <v/>
      </c>
      <c r="O778" s="23" t="str">
        <f aca="false">IF(COUNTA($A778:$J778)=0,"",$D778*Settings!$B$5)</f>
        <v/>
      </c>
      <c r="P778" s="23" t="str">
        <f aca="false">IF(COUNTA($A778:$J778)=0,"",$G778*Settings!$B$6+$H778*Settings!$B$7)</f>
        <v/>
      </c>
      <c r="Q778" s="23" t="str">
        <f aca="false">IF(COUNTA($A778:$J778)=0,"",$L778*Settings!$B$8)</f>
        <v/>
      </c>
      <c r="R778" s="23" t="str">
        <f aca="false">IF(COUNTA($A778:$J778)=0,"",($P778+$Q778)*Settings!$B$9)</f>
        <v/>
      </c>
      <c r="S778" s="23" t="str">
        <f aca="false">IF(COUNTA($A778:$J778)=0,"",$C778+$J778+SUM($M778:$R778))</f>
        <v/>
      </c>
      <c r="T778" s="23" t="str">
        <f aca="false">IF(COUNTA($A778:$J778)=0,"",$L778-$S778)</f>
        <v/>
      </c>
      <c r="U778" s="24" t="str">
        <f aca="false">IF(COUNTA($A778:$J778)=0,"",IF($L778=0,0,$T778/$L778))</f>
        <v/>
      </c>
      <c r="V778" s="24" t="str">
        <f aca="false">IF(COUNTA($A778:$J778)=0,"",IF($D778=0,0,$E778/$D778))</f>
        <v/>
      </c>
      <c r="W778" s="24" t="str">
        <f aca="false">IF(COUNTA($A778:$J778)=0,"",IF($F778=0,0,$G778/$F778))</f>
        <v/>
      </c>
      <c r="X778" s="24" t="str">
        <f aca="false">IF(COUNTA($A778:$J778)=0,"",IF($F778=0,0,$H778/$F778))</f>
        <v/>
      </c>
      <c r="Y778" s="25" t="str">
        <f aca="false">IF(COUNTA($A778:$J778)=0,"",IF($C778=0,0,$L778/$C778))</f>
        <v/>
      </c>
      <c r="Z778" s="23" t="str">
        <f aca="false">IF(COUNTA($A778:$J778)=0,"",IF($G778=0,0,$C778/$G778))</f>
        <v/>
      </c>
      <c r="AA778" s="23" t="str">
        <f aca="false">IF(COUNTA($A778:$J778)=0,"",IF($G778=0,0,$T778/$G778))</f>
        <v/>
      </c>
      <c r="AB778" s="9" t="str">
        <f aca="false">IF(COUNTA($A778:$J778)=0,"",IF($B778="","Pick a product",IF($E778&gt;$D778,"Confirmed &gt; received",IF($F778&gt;$E778,"Dispatched &gt; confirmed",IF($G778+$H778&gt;$F778,"Delivered + returned &gt; dispatched","OK")))))</f>
        <v/>
      </c>
    </row>
    <row r="779" customFormat="false" ht="15" hidden="false" customHeight="false" outlineLevel="0" collapsed="false">
      <c r="A779" s="20"/>
      <c r="B779" s="14"/>
      <c r="C779" s="15"/>
      <c r="D779" s="21"/>
      <c r="E779" s="21"/>
      <c r="F779" s="21"/>
      <c r="G779" s="21"/>
      <c r="H779" s="21"/>
      <c r="I779" s="15"/>
      <c r="J779" s="15"/>
      <c r="K779" s="22" t="str">
        <f aca="false">IF(COUNTA($A779:$J779)=0,"",IF($I779&lt;&gt;"",$I779,IFERROR(INDEX(Settings!$B$14:$B$28,MATCH($B779,Settings!$A$14:$A$28,0)),0)))</f>
        <v/>
      </c>
      <c r="L779" s="23" t="str">
        <f aca="false">IF(COUNTA($A779:$J779)=0,"",$G779*($K779+IFERROR(INDEX(Settings!$C$14:$C$28,MATCH($B779,Settings!$A$14:$A$28,0)),0)))</f>
        <v/>
      </c>
      <c r="M779" s="23" t="str">
        <f aca="false">IF(COUNTA($A779:$J779)=0,"",($G779+$H779*Settings!$B$10)*IFERROR(INDEX(Settings!$D$14:$D$28,MATCH($B779,Settings!$A$14:$A$28,0)),0))</f>
        <v/>
      </c>
      <c r="N779" s="23" t="str">
        <f aca="false">IF(COUNTA($A779:$J779)=0,"",$F779*IFERROR(INDEX(Settings!$E$14:$E$28,MATCH($B779,Settings!$A$14:$A$28,0)),0))</f>
        <v/>
      </c>
      <c r="O779" s="23" t="str">
        <f aca="false">IF(COUNTA($A779:$J779)=0,"",$D779*Settings!$B$5)</f>
        <v/>
      </c>
      <c r="P779" s="23" t="str">
        <f aca="false">IF(COUNTA($A779:$J779)=0,"",$G779*Settings!$B$6+$H779*Settings!$B$7)</f>
        <v/>
      </c>
      <c r="Q779" s="23" t="str">
        <f aca="false">IF(COUNTA($A779:$J779)=0,"",$L779*Settings!$B$8)</f>
        <v/>
      </c>
      <c r="R779" s="23" t="str">
        <f aca="false">IF(COUNTA($A779:$J779)=0,"",($P779+$Q779)*Settings!$B$9)</f>
        <v/>
      </c>
      <c r="S779" s="23" t="str">
        <f aca="false">IF(COUNTA($A779:$J779)=0,"",$C779+$J779+SUM($M779:$R779))</f>
        <v/>
      </c>
      <c r="T779" s="23" t="str">
        <f aca="false">IF(COUNTA($A779:$J779)=0,"",$L779-$S779)</f>
        <v/>
      </c>
      <c r="U779" s="24" t="str">
        <f aca="false">IF(COUNTA($A779:$J779)=0,"",IF($L779=0,0,$T779/$L779))</f>
        <v/>
      </c>
      <c r="V779" s="24" t="str">
        <f aca="false">IF(COUNTA($A779:$J779)=0,"",IF($D779=0,0,$E779/$D779))</f>
        <v/>
      </c>
      <c r="W779" s="24" t="str">
        <f aca="false">IF(COUNTA($A779:$J779)=0,"",IF($F779=0,0,$G779/$F779))</f>
        <v/>
      </c>
      <c r="X779" s="24" t="str">
        <f aca="false">IF(COUNTA($A779:$J779)=0,"",IF($F779=0,0,$H779/$F779))</f>
        <v/>
      </c>
      <c r="Y779" s="25" t="str">
        <f aca="false">IF(COUNTA($A779:$J779)=0,"",IF($C779=0,0,$L779/$C779))</f>
        <v/>
      </c>
      <c r="Z779" s="23" t="str">
        <f aca="false">IF(COUNTA($A779:$J779)=0,"",IF($G779=0,0,$C779/$G779))</f>
        <v/>
      </c>
      <c r="AA779" s="23" t="str">
        <f aca="false">IF(COUNTA($A779:$J779)=0,"",IF($G779=0,0,$T779/$G779))</f>
        <v/>
      </c>
      <c r="AB779" s="9" t="str">
        <f aca="false">IF(COUNTA($A779:$J779)=0,"",IF($B779="","Pick a product",IF($E779&gt;$D779,"Confirmed &gt; received",IF($F779&gt;$E779,"Dispatched &gt; confirmed",IF($G779+$H779&gt;$F779,"Delivered + returned &gt; dispatched","OK")))))</f>
        <v/>
      </c>
    </row>
    <row r="780" customFormat="false" ht="15" hidden="false" customHeight="false" outlineLevel="0" collapsed="false">
      <c r="A780" s="20"/>
      <c r="B780" s="14"/>
      <c r="C780" s="15"/>
      <c r="D780" s="21"/>
      <c r="E780" s="21"/>
      <c r="F780" s="21"/>
      <c r="G780" s="21"/>
      <c r="H780" s="21"/>
      <c r="I780" s="15"/>
      <c r="J780" s="15"/>
      <c r="K780" s="22" t="str">
        <f aca="false">IF(COUNTA($A780:$J780)=0,"",IF($I780&lt;&gt;"",$I780,IFERROR(INDEX(Settings!$B$14:$B$28,MATCH($B780,Settings!$A$14:$A$28,0)),0)))</f>
        <v/>
      </c>
      <c r="L780" s="23" t="str">
        <f aca="false">IF(COUNTA($A780:$J780)=0,"",$G780*($K780+IFERROR(INDEX(Settings!$C$14:$C$28,MATCH($B780,Settings!$A$14:$A$28,0)),0)))</f>
        <v/>
      </c>
      <c r="M780" s="23" t="str">
        <f aca="false">IF(COUNTA($A780:$J780)=0,"",($G780+$H780*Settings!$B$10)*IFERROR(INDEX(Settings!$D$14:$D$28,MATCH($B780,Settings!$A$14:$A$28,0)),0))</f>
        <v/>
      </c>
      <c r="N780" s="23" t="str">
        <f aca="false">IF(COUNTA($A780:$J780)=0,"",$F780*IFERROR(INDEX(Settings!$E$14:$E$28,MATCH($B780,Settings!$A$14:$A$28,0)),0))</f>
        <v/>
      </c>
      <c r="O780" s="23" t="str">
        <f aca="false">IF(COUNTA($A780:$J780)=0,"",$D780*Settings!$B$5)</f>
        <v/>
      </c>
      <c r="P780" s="23" t="str">
        <f aca="false">IF(COUNTA($A780:$J780)=0,"",$G780*Settings!$B$6+$H780*Settings!$B$7)</f>
        <v/>
      </c>
      <c r="Q780" s="23" t="str">
        <f aca="false">IF(COUNTA($A780:$J780)=0,"",$L780*Settings!$B$8)</f>
        <v/>
      </c>
      <c r="R780" s="23" t="str">
        <f aca="false">IF(COUNTA($A780:$J780)=0,"",($P780+$Q780)*Settings!$B$9)</f>
        <v/>
      </c>
      <c r="S780" s="23" t="str">
        <f aca="false">IF(COUNTA($A780:$J780)=0,"",$C780+$J780+SUM($M780:$R780))</f>
        <v/>
      </c>
      <c r="T780" s="23" t="str">
        <f aca="false">IF(COUNTA($A780:$J780)=0,"",$L780-$S780)</f>
        <v/>
      </c>
      <c r="U780" s="24" t="str">
        <f aca="false">IF(COUNTA($A780:$J780)=0,"",IF($L780=0,0,$T780/$L780))</f>
        <v/>
      </c>
      <c r="V780" s="24" t="str">
        <f aca="false">IF(COUNTA($A780:$J780)=0,"",IF($D780=0,0,$E780/$D780))</f>
        <v/>
      </c>
      <c r="W780" s="24" t="str">
        <f aca="false">IF(COUNTA($A780:$J780)=0,"",IF($F780=0,0,$G780/$F780))</f>
        <v/>
      </c>
      <c r="X780" s="24" t="str">
        <f aca="false">IF(COUNTA($A780:$J780)=0,"",IF($F780=0,0,$H780/$F780))</f>
        <v/>
      </c>
      <c r="Y780" s="25" t="str">
        <f aca="false">IF(COUNTA($A780:$J780)=0,"",IF($C780=0,0,$L780/$C780))</f>
        <v/>
      </c>
      <c r="Z780" s="23" t="str">
        <f aca="false">IF(COUNTA($A780:$J780)=0,"",IF($G780=0,0,$C780/$G780))</f>
        <v/>
      </c>
      <c r="AA780" s="23" t="str">
        <f aca="false">IF(COUNTA($A780:$J780)=0,"",IF($G780=0,0,$T780/$G780))</f>
        <v/>
      </c>
      <c r="AB780" s="9" t="str">
        <f aca="false">IF(COUNTA($A780:$J780)=0,"",IF($B780="","Pick a product",IF($E780&gt;$D780,"Confirmed &gt; received",IF($F780&gt;$E780,"Dispatched &gt; confirmed",IF($G780+$H780&gt;$F780,"Delivered + returned &gt; dispatched","OK")))))</f>
        <v/>
      </c>
    </row>
    <row r="781" customFormat="false" ht="15" hidden="false" customHeight="false" outlineLevel="0" collapsed="false">
      <c r="A781" s="20"/>
      <c r="B781" s="14"/>
      <c r="C781" s="15"/>
      <c r="D781" s="21"/>
      <c r="E781" s="21"/>
      <c r="F781" s="21"/>
      <c r="G781" s="21"/>
      <c r="H781" s="21"/>
      <c r="I781" s="15"/>
      <c r="J781" s="15"/>
      <c r="K781" s="22" t="str">
        <f aca="false">IF(COUNTA($A781:$J781)=0,"",IF($I781&lt;&gt;"",$I781,IFERROR(INDEX(Settings!$B$14:$B$28,MATCH($B781,Settings!$A$14:$A$28,0)),0)))</f>
        <v/>
      </c>
      <c r="L781" s="23" t="str">
        <f aca="false">IF(COUNTA($A781:$J781)=0,"",$G781*($K781+IFERROR(INDEX(Settings!$C$14:$C$28,MATCH($B781,Settings!$A$14:$A$28,0)),0)))</f>
        <v/>
      </c>
      <c r="M781" s="23" t="str">
        <f aca="false">IF(COUNTA($A781:$J781)=0,"",($G781+$H781*Settings!$B$10)*IFERROR(INDEX(Settings!$D$14:$D$28,MATCH($B781,Settings!$A$14:$A$28,0)),0))</f>
        <v/>
      </c>
      <c r="N781" s="23" t="str">
        <f aca="false">IF(COUNTA($A781:$J781)=0,"",$F781*IFERROR(INDEX(Settings!$E$14:$E$28,MATCH($B781,Settings!$A$14:$A$28,0)),0))</f>
        <v/>
      </c>
      <c r="O781" s="23" t="str">
        <f aca="false">IF(COUNTA($A781:$J781)=0,"",$D781*Settings!$B$5)</f>
        <v/>
      </c>
      <c r="P781" s="23" t="str">
        <f aca="false">IF(COUNTA($A781:$J781)=0,"",$G781*Settings!$B$6+$H781*Settings!$B$7)</f>
        <v/>
      </c>
      <c r="Q781" s="23" t="str">
        <f aca="false">IF(COUNTA($A781:$J781)=0,"",$L781*Settings!$B$8)</f>
        <v/>
      </c>
      <c r="R781" s="23" t="str">
        <f aca="false">IF(COUNTA($A781:$J781)=0,"",($P781+$Q781)*Settings!$B$9)</f>
        <v/>
      </c>
      <c r="S781" s="23" t="str">
        <f aca="false">IF(COUNTA($A781:$J781)=0,"",$C781+$J781+SUM($M781:$R781))</f>
        <v/>
      </c>
      <c r="T781" s="23" t="str">
        <f aca="false">IF(COUNTA($A781:$J781)=0,"",$L781-$S781)</f>
        <v/>
      </c>
      <c r="U781" s="24" t="str">
        <f aca="false">IF(COUNTA($A781:$J781)=0,"",IF($L781=0,0,$T781/$L781))</f>
        <v/>
      </c>
      <c r="V781" s="24" t="str">
        <f aca="false">IF(COUNTA($A781:$J781)=0,"",IF($D781=0,0,$E781/$D781))</f>
        <v/>
      </c>
      <c r="W781" s="24" t="str">
        <f aca="false">IF(COUNTA($A781:$J781)=0,"",IF($F781=0,0,$G781/$F781))</f>
        <v/>
      </c>
      <c r="X781" s="24" t="str">
        <f aca="false">IF(COUNTA($A781:$J781)=0,"",IF($F781=0,0,$H781/$F781))</f>
        <v/>
      </c>
      <c r="Y781" s="25" t="str">
        <f aca="false">IF(COUNTA($A781:$J781)=0,"",IF($C781=0,0,$L781/$C781))</f>
        <v/>
      </c>
      <c r="Z781" s="23" t="str">
        <f aca="false">IF(COUNTA($A781:$J781)=0,"",IF($G781=0,0,$C781/$G781))</f>
        <v/>
      </c>
      <c r="AA781" s="23" t="str">
        <f aca="false">IF(COUNTA($A781:$J781)=0,"",IF($G781=0,0,$T781/$G781))</f>
        <v/>
      </c>
      <c r="AB781" s="9" t="str">
        <f aca="false">IF(COUNTA($A781:$J781)=0,"",IF($B781="","Pick a product",IF($E781&gt;$D781,"Confirmed &gt; received",IF($F781&gt;$E781,"Dispatched &gt; confirmed",IF($G781+$H781&gt;$F781,"Delivered + returned &gt; dispatched","OK")))))</f>
        <v/>
      </c>
    </row>
    <row r="782" customFormat="false" ht="15" hidden="false" customHeight="false" outlineLevel="0" collapsed="false">
      <c r="A782" s="20"/>
      <c r="B782" s="14"/>
      <c r="C782" s="15"/>
      <c r="D782" s="21"/>
      <c r="E782" s="21"/>
      <c r="F782" s="21"/>
      <c r="G782" s="21"/>
      <c r="H782" s="21"/>
      <c r="I782" s="15"/>
      <c r="J782" s="15"/>
      <c r="K782" s="22" t="str">
        <f aca="false">IF(COUNTA($A782:$J782)=0,"",IF($I782&lt;&gt;"",$I782,IFERROR(INDEX(Settings!$B$14:$B$28,MATCH($B782,Settings!$A$14:$A$28,0)),0)))</f>
        <v/>
      </c>
      <c r="L782" s="23" t="str">
        <f aca="false">IF(COUNTA($A782:$J782)=0,"",$G782*($K782+IFERROR(INDEX(Settings!$C$14:$C$28,MATCH($B782,Settings!$A$14:$A$28,0)),0)))</f>
        <v/>
      </c>
      <c r="M782" s="23" t="str">
        <f aca="false">IF(COUNTA($A782:$J782)=0,"",($G782+$H782*Settings!$B$10)*IFERROR(INDEX(Settings!$D$14:$D$28,MATCH($B782,Settings!$A$14:$A$28,0)),0))</f>
        <v/>
      </c>
      <c r="N782" s="23" t="str">
        <f aca="false">IF(COUNTA($A782:$J782)=0,"",$F782*IFERROR(INDEX(Settings!$E$14:$E$28,MATCH($B782,Settings!$A$14:$A$28,0)),0))</f>
        <v/>
      </c>
      <c r="O782" s="23" t="str">
        <f aca="false">IF(COUNTA($A782:$J782)=0,"",$D782*Settings!$B$5)</f>
        <v/>
      </c>
      <c r="P782" s="23" t="str">
        <f aca="false">IF(COUNTA($A782:$J782)=0,"",$G782*Settings!$B$6+$H782*Settings!$B$7)</f>
        <v/>
      </c>
      <c r="Q782" s="23" t="str">
        <f aca="false">IF(COUNTA($A782:$J782)=0,"",$L782*Settings!$B$8)</f>
        <v/>
      </c>
      <c r="R782" s="23" t="str">
        <f aca="false">IF(COUNTA($A782:$J782)=0,"",($P782+$Q782)*Settings!$B$9)</f>
        <v/>
      </c>
      <c r="S782" s="23" t="str">
        <f aca="false">IF(COUNTA($A782:$J782)=0,"",$C782+$J782+SUM($M782:$R782))</f>
        <v/>
      </c>
      <c r="T782" s="23" t="str">
        <f aca="false">IF(COUNTA($A782:$J782)=0,"",$L782-$S782)</f>
        <v/>
      </c>
      <c r="U782" s="24" t="str">
        <f aca="false">IF(COUNTA($A782:$J782)=0,"",IF($L782=0,0,$T782/$L782))</f>
        <v/>
      </c>
      <c r="V782" s="24" t="str">
        <f aca="false">IF(COUNTA($A782:$J782)=0,"",IF($D782=0,0,$E782/$D782))</f>
        <v/>
      </c>
      <c r="W782" s="24" t="str">
        <f aca="false">IF(COUNTA($A782:$J782)=0,"",IF($F782=0,0,$G782/$F782))</f>
        <v/>
      </c>
      <c r="X782" s="24" t="str">
        <f aca="false">IF(COUNTA($A782:$J782)=0,"",IF($F782=0,0,$H782/$F782))</f>
        <v/>
      </c>
      <c r="Y782" s="25" t="str">
        <f aca="false">IF(COUNTA($A782:$J782)=0,"",IF($C782=0,0,$L782/$C782))</f>
        <v/>
      </c>
      <c r="Z782" s="23" t="str">
        <f aca="false">IF(COUNTA($A782:$J782)=0,"",IF($G782=0,0,$C782/$G782))</f>
        <v/>
      </c>
      <c r="AA782" s="23" t="str">
        <f aca="false">IF(COUNTA($A782:$J782)=0,"",IF($G782=0,0,$T782/$G782))</f>
        <v/>
      </c>
      <c r="AB782" s="9" t="str">
        <f aca="false">IF(COUNTA($A782:$J782)=0,"",IF($B782="","Pick a product",IF($E782&gt;$D782,"Confirmed &gt; received",IF($F782&gt;$E782,"Dispatched &gt; confirmed",IF($G782+$H782&gt;$F782,"Delivered + returned &gt; dispatched","OK")))))</f>
        <v/>
      </c>
    </row>
    <row r="783" customFormat="false" ht="15" hidden="false" customHeight="false" outlineLevel="0" collapsed="false">
      <c r="A783" s="20"/>
      <c r="B783" s="14"/>
      <c r="C783" s="15"/>
      <c r="D783" s="21"/>
      <c r="E783" s="21"/>
      <c r="F783" s="21"/>
      <c r="G783" s="21"/>
      <c r="H783" s="21"/>
      <c r="I783" s="15"/>
      <c r="J783" s="15"/>
      <c r="K783" s="22" t="str">
        <f aca="false">IF(COUNTA($A783:$J783)=0,"",IF($I783&lt;&gt;"",$I783,IFERROR(INDEX(Settings!$B$14:$B$28,MATCH($B783,Settings!$A$14:$A$28,0)),0)))</f>
        <v/>
      </c>
      <c r="L783" s="23" t="str">
        <f aca="false">IF(COUNTA($A783:$J783)=0,"",$G783*($K783+IFERROR(INDEX(Settings!$C$14:$C$28,MATCH($B783,Settings!$A$14:$A$28,0)),0)))</f>
        <v/>
      </c>
      <c r="M783" s="23" t="str">
        <f aca="false">IF(COUNTA($A783:$J783)=0,"",($G783+$H783*Settings!$B$10)*IFERROR(INDEX(Settings!$D$14:$D$28,MATCH($B783,Settings!$A$14:$A$28,0)),0))</f>
        <v/>
      </c>
      <c r="N783" s="23" t="str">
        <f aca="false">IF(COUNTA($A783:$J783)=0,"",$F783*IFERROR(INDEX(Settings!$E$14:$E$28,MATCH($B783,Settings!$A$14:$A$28,0)),0))</f>
        <v/>
      </c>
      <c r="O783" s="23" t="str">
        <f aca="false">IF(COUNTA($A783:$J783)=0,"",$D783*Settings!$B$5)</f>
        <v/>
      </c>
      <c r="P783" s="23" t="str">
        <f aca="false">IF(COUNTA($A783:$J783)=0,"",$G783*Settings!$B$6+$H783*Settings!$B$7)</f>
        <v/>
      </c>
      <c r="Q783" s="23" t="str">
        <f aca="false">IF(COUNTA($A783:$J783)=0,"",$L783*Settings!$B$8)</f>
        <v/>
      </c>
      <c r="R783" s="23" t="str">
        <f aca="false">IF(COUNTA($A783:$J783)=0,"",($P783+$Q783)*Settings!$B$9)</f>
        <v/>
      </c>
      <c r="S783" s="23" t="str">
        <f aca="false">IF(COUNTA($A783:$J783)=0,"",$C783+$J783+SUM($M783:$R783))</f>
        <v/>
      </c>
      <c r="T783" s="23" t="str">
        <f aca="false">IF(COUNTA($A783:$J783)=0,"",$L783-$S783)</f>
        <v/>
      </c>
      <c r="U783" s="24" t="str">
        <f aca="false">IF(COUNTA($A783:$J783)=0,"",IF($L783=0,0,$T783/$L783))</f>
        <v/>
      </c>
      <c r="V783" s="24" t="str">
        <f aca="false">IF(COUNTA($A783:$J783)=0,"",IF($D783=0,0,$E783/$D783))</f>
        <v/>
      </c>
      <c r="W783" s="24" t="str">
        <f aca="false">IF(COUNTA($A783:$J783)=0,"",IF($F783=0,0,$G783/$F783))</f>
        <v/>
      </c>
      <c r="X783" s="24" t="str">
        <f aca="false">IF(COUNTA($A783:$J783)=0,"",IF($F783=0,0,$H783/$F783))</f>
        <v/>
      </c>
      <c r="Y783" s="25" t="str">
        <f aca="false">IF(COUNTA($A783:$J783)=0,"",IF($C783=0,0,$L783/$C783))</f>
        <v/>
      </c>
      <c r="Z783" s="23" t="str">
        <f aca="false">IF(COUNTA($A783:$J783)=0,"",IF($G783=0,0,$C783/$G783))</f>
        <v/>
      </c>
      <c r="AA783" s="23" t="str">
        <f aca="false">IF(COUNTA($A783:$J783)=0,"",IF($G783=0,0,$T783/$G783))</f>
        <v/>
      </c>
      <c r="AB783" s="9" t="str">
        <f aca="false">IF(COUNTA($A783:$J783)=0,"",IF($B783="","Pick a product",IF($E783&gt;$D783,"Confirmed &gt; received",IF($F783&gt;$E783,"Dispatched &gt; confirmed",IF($G783+$H783&gt;$F783,"Delivered + returned &gt; dispatched","OK")))))</f>
        <v/>
      </c>
    </row>
    <row r="784" customFormat="false" ht="15" hidden="false" customHeight="false" outlineLevel="0" collapsed="false">
      <c r="A784" s="20"/>
      <c r="B784" s="14"/>
      <c r="C784" s="15"/>
      <c r="D784" s="21"/>
      <c r="E784" s="21"/>
      <c r="F784" s="21"/>
      <c r="G784" s="21"/>
      <c r="H784" s="21"/>
      <c r="I784" s="15"/>
      <c r="J784" s="15"/>
      <c r="K784" s="22" t="str">
        <f aca="false">IF(COUNTA($A784:$J784)=0,"",IF($I784&lt;&gt;"",$I784,IFERROR(INDEX(Settings!$B$14:$B$28,MATCH($B784,Settings!$A$14:$A$28,0)),0)))</f>
        <v/>
      </c>
      <c r="L784" s="23" t="str">
        <f aca="false">IF(COUNTA($A784:$J784)=0,"",$G784*($K784+IFERROR(INDEX(Settings!$C$14:$C$28,MATCH($B784,Settings!$A$14:$A$28,0)),0)))</f>
        <v/>
      </c>
      <c r="M784" s="23" t="str">
        <f aca="false">IF(COUNTA($A784:$J784)=0,"",($G784+$H784*Settings!$B$10)*IFERROR(INDEX(Settings!$D$14:$D$28,MATCH($B784,Settings!$A$14:$A$28,0)),0))</f>
        <v/>
      </c>
      <c r="N784" s="23" t="str">
        <f aca="false">IF(COUNTA($A784:$J784)=0,"",$F784*IFERROR(INDEX(Settings!$E$14:$E$28,MATCH($B784,Settings!$A$14:$A$28,0)),0))</f>
        <v/>
      </c>
      <c r="O784" s="23" t="str">
        <f aca="false">IF(COUNTA($A784:$J784)=0,"",$D784*Settings!$B$5)</f>
        <v/>
      </c>
      <c r="P784" s="23" t="str">
        <f aca="false">IF(COUNTA($A784:$J784)=0,"",$G784*Settings!$B$6+$H784*Settings!$B$7)</f>
        <v/>
      </c>
      <c r="Q784" s="23" t="str">
        <f aca="false">IF(COUNTA($A784:$J784)=0,"",$L784*Settings!$B$8)</f>
        <v/>
      </c>
      <c r="R784" s="23" t="str">
        <f aca="false">IF(COUNTA($A784:$J784)=0,"",($P784+$Q784)*Settings!$B$9)</f>
        <v/>
      </c>
      <c r="S784" s="23" t="str">
        <f aca="false">IF(COUNTA($A784:$J784)=0,"",$C784+$J784+SUM($M784:$R784))</f>
        <v/>
      </c>
      <c r="T784" s="23" t="str">
        <f aca="false">IF(COUNTA($A784:$J784)=0,"",$L784-$S784)</f>
        <v/>
      </c>
      <c r="U784" s="24" t="str">
        <f aca="false">IF(COUNTA($A784:$J784)=0,"",IF($L784=0,0,$T784/$L784))</f>
        <v/>
      </c>
      <c r="V784" s="24" t="str">
        <f aca="false">IF(COUNTA($A784:$J784)=0,"",IF($D784=0,0,$E784/$D784))</f>
        <v/>
      </c>
      <c r="W784" s="24" t="str">
        <f aca="false">IF(COUNTA($A784:$J784)=0,"",IF($F784=0,0,$G784/$F784))</f>
        <v/>
      </c>
      <c r="X784" s="24" t="str">
        <f aca="false">IF(COUNTA($A784:$J784)=0,"",IF($F784=0,0,$H784/$F784))</f>
        <v/>
      </c>
      <c r="Y784" s="25" t="str">
        <f aca="false">IF(COUNTA($A784:$J784)=0,"",IF($C784=0,0,$L784/$C784))</f>
        <v/>
      </c>
      <c r="Z784" s="23" t="str">
        <f aca="false">IF(COUNTA($A784:$J784)=0,"",IF($G784=0,0,$C784/$G784))</f>
        <v/>
      </c>
      <c r="AA784" s="23" t="str">
        <f aca="false">IF(COUNTA($A784:$J784)=0,"",IF($G784=0,0,$T784/$G784))</f>
        <v/>
      </c>
      <c r="AB784" s="9" t="str">
        <f aca="false">IF(COUNTA($A784:$J784)=0,"",IF($B784="","Pick a product",IF($E784&gt;$D784,"Confirmed &gt; received",IF($F784&gt;$E784,"Dispatched &gt; confirmed",IF($G784+$H784&gt;$F784,"Delivered + returned &gt; dispatched","OK")))))</f>
        <v/>
      </c>
    </row>
    <row r="785" customFormat="false" ht="15" hidden="false" customHeight="false" outlineLevel="0" collapsed="false">
      <c r="A785" s="20"/>
      <c r="B785" s="14"/>
      <c r="C785" s="15"/>
      <c r="D785" s="21"/>
      <c r="E785" s="21"/>
      <c r="F785" s="21"/>
      <c r="G785" s="21"/>
      <c r="H785" s="21"/>
      <c r="I785" s="15"/>
      <c r="J785" s="15"/>
      <c r="K785" s="22" t="str">
        <f aca="false">IF(COUNTA($A785:$J785)=0,"",IF($I785&lt;&gt;"",$I785,IFERROR(INDEX(Settings!$B$14:$B$28,MATCH($B785,Settings!$A$14:$A$28,0)),0)))</f>
        <v/>
      </c>
      <c r="L785" s="23" t="str">
        <f aca="false">IF(COUNTA($A785:$J785)=0,"",$G785*($K785+IFERROR(INDEX(Settings!$C$14:$C$28,MATCH($B785,Settings!$A$14:$A$28,0)),0)))</f>
        <v/>
      </c>
      <c r="M785" s="23" t="str">
        <f aca="false">IF(COUNTA($A785:$J785)=0,"",($G785+$H785*Settings!$B$10)*IFERROR(INDEX(Settings!$D$14:$D$28,MATCH($B785,Settings!$A$14:$A$28,0)),0))</f>
        <v/>
      </c>
      <c r="N785" s="23" t="str">
        <f aca="false">IF(COUNTA($A785:$J785)=0,"",$F785*IFERROR(INDEX(Settings!$E$14:$E$28,MATCH($B785,Settings!$A$14:$A$28,0)),0))</f>
        <v/>
      </c>
      <c r="O785" s="23" t="str">
        <f aca="false">IF(COUNTA($A785:$J785)=0,"",$D785*Settings!$B$5)</f>
        <v/>
      </c>
      <c r="P785" s="23" t="str">
        <f aca="false">IF(COUNTA($A785:$J785)=0,"",$G785*Settings!$B$6+$H785*Settings!$B$7)</f>
        <v/>
      </c>
      <c r="Q785" s="23" t="str">
        <f aca="false">IF(COUNTA($A785:$J785)=0,"",$L785*Settings!$B$8)</f>
        <v/>
      </c>
      <c r="R785" s="23" t="str">
        <f aca="false">IF(COUNTA($A785:$J785)=0,"",($P785+$Q785)*Settings!$B$9)</f>
        <v/>
      </c>
      <c r="S785" s="23" t="str">
        <f aca="false">IF(COUNTA($A785:$J785)=0,"",$C785+$J785+SUM($M785:$R785))</f>
        <v/>
      </c>
      <c r="T785" s="23" t="str">
        <f aca="false">IF(COUNTA($A785:$J785)=0,"",$L785-$S785)</f>
        <v/>
      </c>
      <c r="U785" s="24" t="str">
        <f aca="false">IF(COUNTA($A785:$J785)=0,"",IF($L785=0,0,$T785/$L785))</f>
        <v/>
      </c>
      <c r="V785" s="24" t="str">
        <f aca="false">IF(COUNTA($A785:$J785)=0,"",IF($D785=0,0,$E785/$D785))</f>
        <v/>
      </c>
      <c r="W785" s="24" t="str">
        <f aca="false">IF(COUNTA($A785:$J785)=0,"",IF($F785=0,0,$G785/$F785))</f>
        <v/>
      </c>
      <c r="X785" s="24" t="str">
        <f aca="false">IF(COUNTA($A785:$J785)=0,"",IF($F785=0,0,$H785/$F785))</f>
        <v/>
      </c>
      <c r="Y785" s="25" t="str">
        <f aca="false">IF(COUNTA($A785:$J785)=0,"",IF($C785=0,0,$L785/$C785))</f>
        <v/>
      </c>
      <c r="Z785" s="23" t="str">
        <f aca="false">IF(COUNTA($A785:$J785)=0,"",IF($G785=0,0,$C785/$G785))</f>
        <v/>
      </c>
      <c r="AA785" s="23" t="str">
        <f aca="false">IF(COUNTA($A785:$J785)=0,"",IF($G785=0,0,$T785/$G785))</f>
        <v/>
      </c>
      <c r="AB785" s="9" t="str">
        <f aca="false">IF(COUNTA($A785:$J785)=0,"",IF($B785="","Pick a product",IF($E785&gt;$D785,"Confirmed &gt; received",IF($F785&gt;$E785,"Dispatched &gt; confirmed",IF($G785+$H785&gt;$F785,"Delivered + returned &gt; dispatched","OK")))))</f>
        <v/>
      </c>
    </row>
    <row r="786" customFormat="false" ht="15" hidden="false" customHeight="false" outlineLevel="0" collapsed="false">
      <c r="A786" s="20"/>
      <c r="B786" s="14"/>
      <c r="C786" s="15"/>
      <c r="D786" s="21"/>
      <c r="E786" s="21"/>
      <c r="F786" s="21"/>
      <c r="G786" s="21"/>
      <c r="H786" s="21"/>
      <c r="I786" s="15"/>
      <c r="J786" s="15"/>
      <c r="K786" s="22" t="str">
        <f aca="false">IF(COUNTA($A786:$J786)=0,"",IF($I786&lt;&gt;"",$I786,IFERROR(INDEX(Settings!$B$14:$B$28,MATCH($B786,Settings!$A$14:$A$28,0)),0)))</f>
        <v/>
      </c>
      <c r="L786" s="23" t="str">
        <f aca="false">IF(COUNTA($A786:$J786)=0,"",$G786*($K786+IFERROR(INDEX(Settings!$C$14:$C$28,MATCH($B786,Settings!$A$14:$A$28,0)),0)))</f>
        <v/>
      </c>
      <c r="M786" s="23" t="str">
        <f aca="false">IF(COUNTA($A786:$J786)=0,"",($G786+$H786*Settings!$B$10)*IFERROR(INDEX(Settings!$D$14:$D$28,MATCH($B786,Settings!$A$14:$A$28,0)),0))</f>
        <v/>
      </c>
      <c r="N786" s="23" t="str">
        <f aca="false">IF(COUNTA($A786:$J786)=0,"",$F786*IFERROR(INDEX(Settings!$E$14:$E$28,MATCH($B786,Settings!$A$14:$A$28,0)),0))</f>
        <v/>
      </c>
      <c r="O786" s="23" t="str">
        <f aca="false">IF(COUNTA($A786:$J786)=0,"",$D786*Settings!$B$5)</f>
        <v/>
      </c>
      <c r="P786" s="23" t="str">
        <f aca="false">IF(COUNTA($A786:$J786)=0,"",$G786*Settings!$B$6+$H786*Settings!$B$7)</f>
        <v/>
      </c>
      <c r="Q786" s="23" t="str">
        <f aca="false">IF(COUNTA($A786:$J786)=0,"",$L786*Settings!$B$8)</f>
        <v/>
      </c>
      <c r="R786" s="23" t="str">
        <f aca="false">IF(COUNTA($A786:$J786)=0,"",($P786+$Q786)*Settings!$B$9)</f>
        <v/>
      </c>
      <c r="S786" s="23" t="str">
        <f aca="false">IF(COUNTA($A786:$J786)=0,"",$C786+$J786+SUM($M786:$R786))</f>
        <v/>
      </c>
      <c r="T786" s="23" t="str">
        <f aca="false">IF(COUNTA($A786:$J786)=0,"",$L786-$S786)</f>
        <v/>
      </c>
      <c r="U786" s="24" t="str">
        <f aca="false">IF(COUNTA($A786:$J786)=0,"",IF($L786=0,0,$T786/$L786))</f>
        <v/>
      </c>
      <c r="V786" s="24" t="str">
        <f aca="false">IF(COUNTA($A786:$J786)=0,"",IF($D786=0,0,$E786/$D786))</f>
        <v/>
      </c>
      <c r="W786" s="24" t="str">
        <f aca="false">IF(COUNTA($A786:$J786)=0,"",IF($F786=0,0,$G786/$F786))</f>
        <v/>
      </c>
      <c r="X786" s="24" t="str">
        <f aca="false">IF(COUNTA($A786:$J786)=0,"",IF($F786=0,0,$H786/$F786))</f>
        <v/>
      </c>
      <c r="Y786" s="25" t="str">
        <f aca="false">IF(COUNTA($A786:$J786)=0,"",IF($C786=0,0,$L786/$C786))</f>
        <v/>
      </c>
      <c r="Z786" s="23" t="str">
        <f aca="false">IF(COUNTA($A786:$J786)=0,"",IF($G786=0,0,$C786/$G786))</f>
        <v/>
      </c>
      <c r="AA786" s="23" t="str">
        <f aca="false">IF(COUNTA($A786:$J786)=0,"",IF($G786=0,0,$T786/$G786))</f>
        <v/>
      </c>
      <c r="AB786" s="9" t="str">
        <f aca="false">IF(COUNTA($A786:$J786)=0,"",IF($B786="","Pick a product",IF($E786&gt;$D786,"Confirmed &gt; received",IF($F786&gt;$E786,"Dispatched &gt; confirmed",IF($G786+$H786&gt;$F786,"Delivered + returned &gt; dispatched","OK")))))</f>
        <v/>
      </c>
    </row>
    <row r="787" customFormat="false" ht="15" hidden="false" customHeight="false" outlineLevel="0" collapsed="false">
      <c r="A787" s="20"/>
      <c r="B787" s="14"/>
      <c r="C787" s="15"/>
      <c r="D787" s="21"/>
      <c r="E787" s="21"/>
      <c r="F787" s="21"/>
      <c r="G787" s="21"/>
      <c r="H787" s="21"/>
      <c r="I787" s="15"/>
      <c r="J787" s="15"/>
      <c r="K787" s="22" t="str">
        <f aca="false">IF(COUNTA($A787:$J787)=0,"",IF($I787&lt;&gt;"",$I787,IFERROR(INDEX(Settings!$B$14:$B$28,MATCH($B787,Settings!$A$14:$A$28,0)),0)))</f>
        <v/>
      </c>
      <c r="L787" s="23" t="str">
        <f aca="false">IF(COUNTA($A787:$J787)=0,"",$G787*($K787+IFERROR(INDEX(Settings!$C$14:$C$28,MATCH($B787,Settings!$A$14:$A$28,0)),0)))</f>
        <v/>
      </c>
      <c r="M787" s="23" t="str">
        <f aca="false">IF(COUNTA($A787:$J787)=0,"",($G787+$H787*Settings!$B$10)*IFERROR(INDEX(Settings!$D$14:$D$28,MATCH($B787,Settings!$A$14:$A$28,0)),0))</f>
        <v/>
      </c>
      <c r="N787" s="23" t="str">
        <f aca="false">IF(COUNTA($A787:$J787)=0,"",$F787*IFERROR(INDEX(Settings!$E$14:$E$28,MATCH($B787,Settings!$A$14:$A$28,0)),0))</f>
        <v/>
      </c>
      <c r="O787" s="23" t="str">
        <f aca="false">IF(COUNTA($A787:$J787)=0,"",$D787*Settings!$B$5)</f>
        <v/>
      </c>
      <c r="P787" s="23" t="str">
        <f aca="false">IF(COUNTA($A787:$J787)=0,"",$G787*Settings!$B$6+$H787*Settings!$B$7)</f>
        <v/>
      </c>
      <c r="Q787" s="23" t="str">
        <f aca="false">IF(COUNTA($A787:$J787)=0,"",$L787*Settings!$B$8)</f>
        <v/>
      </c>
      <c r="R787" s="23" t="str">
        <f aca="false">IF(COUNTA($A787:$J787)=0,"",($P787+$Q787)*Settings!$B$9)</f>
        <v/>
      </c>
      <c r="S787" s="23" t="str">
        <f aca="false">IF(COUNTA($A787:$J787)=0,"",$C787+$J787+SUM($M787:$R787))</f>
        <v/>
      </c>
      <c r="T787" s="23" t="str">
        <f aca="false">IF(COUNTA($A787:$J787)=0,"",$L787-$S787)</f>
        <v/>
      </c>
      <c r="U787" s="24" t="str">
        <f aca="false">IF(COUNTA($A787:$J787)=0,"",IF($L787=0,0,$T787/$L787))</f>
        <v/>
      </c>
      <c r="V787" s="24" t="str">
        <f aca="false">IF(COUNTA($A787:$J787)=0,"",IF($D787=0,0,$E787/$D787))</f>
        <v/>
      </c>
      <c r="W787" s="24" t="str">
        <f aca="false">IF(COUNTA($A787:$J787)=0,"",IF($F787=0,0,$G787/$F787))</f>
        <v/>
      </c>
      <c r="X787" s="24" t="str">
        <f aca="false">IF(COUNTA($A787:$J787)=0,"",IF($F787=0,0,$H787/$F787))</f>
        <v/>
      </c>
      <c r="Y787" s="25" t="str">
        <f aca="false">IF(COUNTA($A787:$J787)=0,"",IF($C787=0,0,$L787/$C787))</f>
        <v/>
      </c>
      <c r="Z787" s="23" t="str">
        <f aca="false">IF(COUNTA($A787:$J787)=0,"",IF($G787=0,0,$C787/$G787))</f>
        <v/>
      </c>
      <c r="AA787" s="23" t="str">
        <f aca="false">IF(COUNTA($A787:$J787)=0,"",IF($G787=0,0,$T787/$G787))</f>
        <v/>
      </c>
      <c r="AB787" s="9" t="str">
        <f aca="false">IF(COUNTA($A787:$J787)=0,"",IF($B787="","Pick a product",IF($E787&gt;$D787,"Confirmed &gt; received",IF($F787&gt;$E787,"Dispatched &gt; confirmed",IF($G787+$H787&gt;$F787,"Delivered + returned &gt; dispatched","OK")))))</f>
        <v/>
      </c>
    </row>
    <row r="788" customFormat="false" ht="15" hidden="false" customHeight="false" outlineLevel="0" collapsed="false">
      <c r="A788" s="20"/>
      <c r="B788" s="14"/>
      <c r="C788" s="15"/>
      <c r="D788" s="21"/>
      <c r="E788" s="21"/>
      <c r="F788" s="21"/>
      <c r="G788" s="21"/>
      <c r="H788" s="21"/>
      <c r="I788" s="15"/>
      <c r="J788" s="15"/>
      <c r="K788" s="22" t="str">
        <f aca="false">IF(COUNTA($A788:$J788)=0,"",IF($I788&lt;&gt;"",$I788,IFERROR(INDEX(Settings!$B$14:$B$28,MATCH($B788,Settings!$A$14:$A$28,0)),0)))</f>
        <v/>
      </c>
      <c r="L788" s="23" t="str">
        <f aca="false">IF(COUNTA($A788:$J788)=0,"",$G788*($K788+IFERROR(INDEX(Settings!$C$14:$C$28,MATCH($B788,Settings!$A$14:$A$28,0)),0)))</f>
        <v/>
      </c>
      <c r="M788" s="23" t="str">
        <f aca="false">IF(COUNTA($A788:$J788)=0,"",($G788+$H788*Settings!$B$10)*IFERROR(INDEX(Settings!$D$14:$D$28,MATCH($B788,Settings!$A$14:$A$28,0)),0))</f>
        <v/>
      </c>
      <c r="N788" s="23" t="str">
        <f aca="false">IF(COUNTA($A788:$J788)=0,"",$F788*IFERROR(INDEX(Settings!$E$14:$E$28,MATCH($B788,Settings!$A$14:$A$28,0)),0))</f>
        <v/>
      </c>
      <c r="O788" s="23" t="str">
        <f aca="false">IF(COUNTA($A788:$J788)=0,"",$D788*Settings!$B$5)</f>
        <v/>
      </c>
      <c r="P788" s="23" t="str">
        <f aca="false">IF(COUNTA($A788:$J788)=0,"",$G788*Settings!$B$6+$H788*Settings!$B$7)</f>
        <v/>
      </c>
      <c r="Q788" s="23" t="str">
        <f aca="false">IF(COUNTA($A788:$J788)=0,"",$L788*Settings!$B$8)</f>
        <v/>
      </c>
      <c r="R788" s="23" t="str">
        <f aca="false">IF(COUNTA($A788:$J788)=0,"",($P788+$Q788)*Settings!$B$9)</f>
        <v/>
      </c>
      <c r="S788" s="23" t="str">
        <f aca="false">IF(COUNTA($A788:$J788)=0,"",$C788+$J788+SUM($M788:$R788))</f>
        <v/>
      </c>
      <c r="T788" s="23" t="str">
        <f aca="false">IF(COUNTA($A788:$J788)=0,"",$L788-$S788)</f>
        <v/>
      </c>
      <c r="U788" s="24" t="str">
        <f aca="false">IF(COUNTA($A788:$J788)=0,"",IF($L788=0,0,$T788/$L788))</f>
        <v/>
      </c>
      <c r="V788" s="24" t="str">
        <f aca="false">IF(COUNTA($A788:$J788)=0,"",IF($D788=0,0,$E788/$D788))</f>
        <v/>
      </c>
      <c r="W788" s="24" t="str">
        <f aca="false">IF(COUNTA($A788:$J788)=0,"",IF($F788=0,0,$G788/$F788))</f>
        <v/>
      </c>
      <c r="X788" s="24" t="str">
        <f aca="false">IF(COUNTA($A788:$J788)=0,"",IF($F788=0,0,$H788/$F788))</f>
        <v/>
      </c>
      <c r="Y788" s="25" t="str">
        <f aca="false">IF(COUNTA($A788:$J788)=0,"",IF($C788=0,0,$L788/$C788))</f>
        <v/>
      </c>
      <c r="Z788" s="23" t="str">
        <f aca="false">IF(COUNTA($A788:$J788)=0,"",IF($G788=0,0,$C788/$G788))</f>
        <v/>
      </c>
      <c r="AA788" s="23" t="str">
        <f aca="false">IF(COUNTA($A788:$J788)=0,"",IF($G788=0,0,$T788/$G788))</f>
        <v/>
      </c>
      <c r="AB788" s="9" t="str">
        <f aca="false">IF(COUNTA($A788:$J788)=0,"",IF($B788="","Pick a product",IF($E788&gt;$D788,"Confirmed &gt; received",IF($F788&gt;$E788,"Dispatched &gt; confirmed",IF($G788+$H788&gt;$F788,"Delivered + returned &gt; dispatched","OK")))))</f>
        <v/>
      </c>
    </row>
    <row r="789" customFormat="false" ht="15" hidden="false" customHeight="false" outlineLevel="0" collapsed="false">
      <c r="A789" s="20"/>
      <c r="B789" s="14"/>
      <c r="C789" s="15"/>
      <c r="D789" s="21"/>
      <c r="E789" s="21"/>
      <c r="F789" s="21"/>
      <c r="G789" s="21"/>
      <c r="H789" s="21"/>
      <c r="I789" s="15"/>
      <c r="J789" s="15"/>
      <c r="K789" s="22" t="str">
        <f aca="false">IF(COUNTA($A789:$J789)=0,"",IF($I789&lt;&gt;"",$I789,IFERROR(INDEX(Settings!$B$14:$B$28,MATCH($B789,Settings!$A$14:$A$28,0)),0)))</f>
        <v/>
      </c>
      <c r="L789" s="23" t="str">
        <f aca="false">IF(COUNTA($A789:$J789)=0,"",$G789*($K789+IFERROR(INDEX(Settings!$C$14:$C$28,MATCH($B789,Settings!$A$14:$A$28,0)),0)))</f>
        <v/>
      </c>
      <c r="M789" s="23" t="str">
        <f aca="false">IF(COUNTA($A789:$J789)=0,"",($G789+$H789*Settings!$B$10)*IFERROR(INDEX(Settings!$D$14:$D$28,MATCH($B789,Settings!$A$14:$A$28,0)),0))</f>
        <v/>
      </c>
      <c r="N789" s="23" t="str">
        <f aca="false">IF(COUNTA($A789:$J789)=0,"",$F789*IFERROR(INDEX(Settings!$E$14:$E$28,MATCH($B789,Settings!$A$14:$A$28,0)),0))</f>
        <v/>
      </c>
      <c r="O789" s="23" t="str">
        <f aca="false">IF(COUNTA($A789:$J789)=0,"",$D789*Settings!$B$5)</f>
        <v/>
      </c>
      <c r="P789" s="23" t="str">
        <f aca="false">IF(COUNTA($A789:$J789)=0,"",$G789*Settings!$B$6+$H789*Settings!$B$7)</f>
        <v/>
      </c>
      <c r="Q789" s="23" t="str">
        <f aca="false">IF(COUNTA($A789:$J789)=0,"",$L789*Settings!$B$8)</f>
        <v/>
      </c>
      <c r="R789" s="23" t="str">
        <f aca="false">IF(COUNTA($A789:$J789)=0,"",($P789+$Q789)*Settings!$B$9)</f>
        <v/>
      </c>
      <c r="S789" s="23" t="str">
        <f aca="false">IF(COUNTA($A789:$J789)=0,"",$C789+$J789+SUM($M789:$R789))</f>
        <v/>
      </c>
      <c r="T789" s="23" t="str">
        <f aca="false">IF(COUNTA($A789:$J789)=0,"",$L789-$S789)</f>
        <v/>
      </c>
      <c r="U789" s="24" t="str">
        <f aca="false">IF(COUNTA($A789:$J789)=0,"",IF($L789=0,0,$T789/$L789))</f>
        <v/>
      </c>
      <c r="V789" s="24" t="str">
        <f aca="false">IF(COUNTA($A789:$J789)=0,"",IF($D789=0,0,$E789/$D789))</f>
        <v/>
      </c>
      <c r="W789" s="24" t="str">
        <f aca="false">IF(COUNTA($A789:$J789)=0,"",IF($F789=0,0,$G789/$F789))</f>
        <v/>
      </c>
      <c r="X789" s="24" t="str">
        <f aca="false">IF(COUNTA($A789:$J789)=0,"",IF($F789=0,0,$H789/$F789))</f>
        <v/>
      </c>
      <c r="Y789" s="25" t="str">
        <f aca="false">IF(COUNTA($A789:$J789)=0,"",IF($C789=0,0,$L789/$C789))</f>
        <v/>
      </c>
      <c r="Z789" s="23" t="str">
        <f aca="false">IF(COUNTA($A789:$J789)=0,"",IF($G789=0,0,$C789/$G789))</f>
        <v/>
      </c>
      <c r="AA789" s="23" t="str">
        <f aca="false">IF(COUNTA($A789:$J789)=0,"",IF($G789=0,0,$T789/$G789))</f>
        <v/>
      </c>
      <c r="AB789" s="9" t="str">
        <f aca="false">IF(COUNTA($A789:$J789)=0,"",IF($B789="","Pick a product",IF($E789&gt;$D789,"Confirmed &gt; received",IF($F789&gt;$E789,"Dispatched &gt; confirmed",IF($G789+$H789&gt;$F789,"Delivered + returned &gt; dispatched","OK")))))</f>
        <v/>
      </c>
    </row>
    <row r="790" customFormat="false" ht="15" hidden="false" customHeight="false" outlineLevel="0" collapsed="false">
      <c r="A790" s="20"/>
      <c r="B790" s="14"/>
      <c r="C790" s="15"/>
      <c r="D790" s="21"/>
      <c r="E790" s="21"/>
      <c r="F790" s="21"/>
      <c r="G790" s="21"/>
      <c r="H790" s="21"/>
      <c r="I790" s="15"/>
      <c r="J790" s="15"/>
      <c r="K790" s="22" t="str">
        <f aca="false">IF(COUNTA($A790:$J790)=0,"",IF($I790&lt;&gt;"",$I790,IFERROR(INDEX(Settings!$B$14:$B$28,MATCH($B790,Settings!$A$14:$A$28,0)),0)))</f>
        <v/>
      </c>
      <c r="L790" s="23" t="str">
        <f aca="false">IF(COUNTA($A790:$J790)=0,"",$G790*($K790+IFERROR(INDEX(Settings!$C$14:$C$28,MATCH($B790,Settings!$A$14:$A$28,0)),0)))</f>
        <v/>
      </c>
      <c r="M790" s="23" t="str">
        <f aca="false">IF(COUNTA($A790:$J790)=0,"",($G790+$H790*Settings!$B$10)*IFERROR(INDEX(Settings!$D$14:$D$28,MATCH($B790,Settings!$A$14:$A$28,0)),0))</f>
        <v/>
      </c>
      <c r="N790" s="23" t="str">
        <f aca="false">IF(COUNTA($A790:$J790)=0,"",$F790*IFERROR(INDEX(Settings!$E$14:$E$28,MATCH($B790,Settings!$A$14:$A$28,0)),0))</f>
        <v/>
      </c>
      <c r="O790" s="23" t="str">
        <f aca="false">IF(COUNTA($A790:$J790)=0,"",$D790*Settings!$B$5)</f>
        <v/>
      </c>
      <c r="P790" s="23" t="str">
        <f aca="false">IF(COUNTA($A790:$J790)=0,"",$G790*Settings!$B$6+$H790*Settings!$B$7)</f>
        <v/>
      </c>
      <c r="Q790" s="23" t="str">
        <f aca="false">IF(COUNTA($A790:$J790)=0,"",$L790*Settings!$B$8)</f>
        <v/>
      </c>
      <c r="R790" s="23" t="str">
        <f aca="false">IF(COUNTA($A790:$J790)=0,"",($P790+$Q790)*Settings!$B$9)</f>
        <v/>
      </c>
      <c r="S790" s="23" t="str">
        <f aca="false">IF(COUNTA($A790:$J790)=0,"",$C790+$J790+SUM($M790:$R790))</f>
        <v/>
      </c>
      <c r="T790" s="23" t="str">
        <f aca="false">IF(COUNTA($A790:$J790)=0,"",$L790-$S790)</f>
        <v/>
      </c>
      <c r="U790" s="24" t="str">
        <f aca="false">IF(COUNTA($A790:$J790)=0,"",IF($L790=0,0,$T790/$L790))</f>
        <v/>
      </c>
      <c r="V790" s="24" t="str">
        <f aca="false">IF(COUNTA($A790:$J790)=0,"",IF($D790=0,0,$E790/$D790))</f>
        <v/>
      </c>
      <c r="W790" s="24" t="str">
        <f aca="false">IF(COUNTA($A790:$J790)=0,"",IF($F790=0,0,$G790/$F790))</f>
        <v/>
      </c>
      <c r="X790" s="24" t="str">
        <f aca="false">IF(COUNTA($A790:$J790)=0,"",IF($F790=0,0,$H790/$F790))</f>
        <v/>
      </c>
      <c r="Y790" s="25" t="str">
        <f aca="false">IF(COUNTA($A790:$J790)=0,"",IF($C790=0,0,$L790/$C790))</f>
        <v/>
      </c>
      <c r="Z790" s="23" t="str">
        <f aca="false">IF(COUNTA($A790:$J790)=0,"",IF($G790=0,0,$C790/$G790))</f>
        <v/>
      </c>
      <c r="AA790" s="23" t="str">
        <f aca="false">IF(COUNTA($A790:$J790)=0,"",IF($G790=0,0,$T790/$G790))</f>
        <v/>
      </c>
      <c r="AB790" s="9" t="str">
        <f aca="false">IF(COUNTA($A790:$J790)=0,"",IF($B790="","Pick a product",IF($E790&gt;$D790,"Confirmed &gt; received",IF($F790&gt;$E790,"Dispatched &gt; confirmed",IF($G790+$H790&gt;$F790,"Delivered + returned &gt; dispatched","OK")))))</f>
        <v/>
      </c>
    </row>
    <row r="791" customFormat="false" ht="15" hidden="false" customHeight="false" outlineLevel="0" collapsed="false">
      <c r="A791" s="20"/>
      <c r="B791" s="14"/>
      <c r="C791" s="15"/>
      <c r="D791" s="21"/>
      <c r="E791" s="21"/>
      <c r="F791" s="21"/>
      <c r="G791" s="21"/>
      <c r="H791" s="21"/>
      <c r="I791" s="15"/>
      <c r="J791" s="15"/>
      <c r="K791" s="22" t="str">
        <f aca="false">IF(COUNTA($A791:$J791)=0,"",IF($I791&lt;&gt;"",$I791,IFERROR(INDEX(Settings!$B$14:$B$28,MATCH($B791,Settings!$A$14:$A$28,0)),0)))</f>
        <v/>
      </c>
      <c r="L791" s="23" t="str">
        <f aca="false">IF(COUNTA($A791:$J791)=0,"",$G791*($K791+IFERROR(INDEX(Settings!$C$14:$C$28,MATCH($B791,Settings!$A$14:$A$28,0)),0)))</f>
        <v/>
      </c>
      <c r="M791" s="23" t="str">
        <f aca="false">IF(COUNTA($A791:$J791)=0,"",($G791+$H791*Settings!$B$10)*IFERROR(INDEX(Settings!$D$14:$D$28,MATCH($B791,Settings!$A$14:$A$28,0)),0))</f>
        <v/>
      </c>
      <c r="N791" s="23" t="str">
        <f aca="false">IF(COUNTA($A791:$J791)=0,"",$F791*IFERROR(INDEX(Settings!$E$14:$E$28,MATCH($B791,Settings!$A$14:$A$28,0)),0))</f>
        <v/>
      </c>
      <c r="O791" s="23" t="str">
        <f aca="false">IF(COUNTA($A791:$J791)=0,"",$D791*Settings!$B$5)</f>
        <v/>
      </c>
      <c r="P791" s="23" t="str">
        <f aca="false">IF(COUNTA($A791:$J791)=0,"",$G791*Settings!$B$6+$H791*Settings!$B$7)</f>
        <v/>
      </c>
      <c r="Q791" s="23" t="str">
        <f aca="false">IF(COUNTA($A791:$J791)=0,"",$L791*Settings!$B$8)</f>
        <v/>
      </c>
      <c r="R791" s="23" t="str">
        <f aca="false">IF(COUNTA($A791:$J791)=0,"",($P791+$Q791)*Settings!$B$9)</f>
        <v/>
      </c>
      <c r="S791" s="23" t="str">
        <f aca="false">IF(COUNTA($A791:$J791)=0,"",$C791+$J791+SUM($M791:$R791))</f>
        <v/>
      </c>
      <c r="T791" s="23" t="str">
        <f aca="false">IF(COUNTA($A791:$J791)=0,"",$L791-$S791)</f>
        <v/>
      </c>
      <c r="U791" s="24" t="str">
        <f aca="false">IF(COUNTA($A791:$J791)=0,"",IF($L791=0,0,$T791/$L791))</f>
        <v/>
      </c>
      <c r="V791" s="24" t="str">
        <f aca="false">IF(COUNTA($A791:$J791)=0,"",IF($D791=0,0,$E791/$D791))</f>
        <v/>
      </c>
      <c r="W791" s="24" t="str">
        <f aca="false">IF(COUNTA($A791:$J791)=0,"",IF($F791=0,0,$G791/$F791))</f>
        <v/>
      </c>
      <c r="X791" s="24" t="str">
        <f aca="false">IF(COUNTA($A791:$J791)=0,"",IF($F791=0,0,$H791/$F791))</f>
        <v/>
      </c>
      <c r="Y791" s="25" t="str">
        <f aca="false">IF(COUNTA($A791:$J791)=0,"",IF($C791=0,0,$L791/$C791))</f>
        <v/>
      </c>
      <c r="Z791" s="23" t="str">
        <f aca="false">IF(COUNTA($A791:$J791)=0,"",IF($G791=0,0,$C791/$G791))</f>
        <v/>
      </c>
      <c r="AA791" s="23" t="str">
        <f aca="false">IF(COUNTA($A791:$J791)=0,"",IF($G791=0,0,$T791/$G791))</f>
        <v/>
      </c>
      <c r="AB791" s="9" t="str">
        <f aca="false">IF(COUNTA($A791:$J791)=0,"",IF($B791="","Pick a product",IF($E791&gt;$D791,"Confirmed &gt; received",IF($F791&gt;$E791,"Dispatched &gt; confirmed",IF($G791+$H791&gt;$F791,"Delivered + returned &gt; dispatched","OK")))))</f>
        <v/>
      </c>
    </row>
    <row r="792" customFormat="false" ht="15" hidden="false" customHeight="false" outlineLevel="0" collapsed="false">
      <c r="A792" s="20"/>
      <c r="B792" s="14"/>
      <c r="C792" s="15"/>
      <c r="D792" s="21"/>
      <c r="E792" s="21"/>
      <c r="F792" s="21"/>
      <c r="G792" s="21"/>
      <c r="H792" s="21"/>
      <c r="I792" s="15"/>
      <c r="J792" s="15"/>
      <c r="K792" s="22" t="str">
        <f aca="false">IF(COUNTA($A792:$J792)=0,"",IF($I792&lt;&gt;"",$I792,IFERROR(INDEX(Settings!$B$14:$B$28,MATCH($B792,Settings!$A$14:$A$28,0)),0)))</f>
        <v/>
      </c>
      <c r="L792" s="23" t="str">
        <f aca="false">IF(COUNTA($A792:$J792)=0,"",$G792*($K792+IFERROR(INDEX(Settings!$C$14:$C$28,MATCH($B792,Settings!$A$14:$A$28,0)),0)))</f>
        <v/>
      </c>
      <c r="M792" s="23" t="str">
        <f aca="false">IF(COUNTA($A792:$J792)=0,"",($G792+$H792*Settings!$B$10)*IFERROR(INDEX(Settings!$D$14:$D$28,MATCH($B792,Settings!$A$14:$A$28,0)),0))</f>
        <v/>
      </c>
      <c r="N792" s="23" t="str">
        <f aca="false">IF(COUNTA($A792:$J792)=0,"",$F792*IFERROR(INDEX(Settings!$E$14:$E$28,MATCH($B792,Settings!$A$14:$A$28,0)),0))</f>
        <v/>
      </c>
      <c r="O792" s="23" t="str">
        <f aca="false">IF(COUNTA($A792:$J792)=0,"",$D792*Settings!$B$5)</f>
        <v/>
      </c>
      <c r="P792" s="23" t="str">
        <f aca="false">IF(COUNTA($A792:$J792)=0,"",$G792*Settings!$B$6+$H792*Settings!$B$7)</f>
        <v/>
      </c>
      <c r="Q792" s="23" t="str">
        <f aca="false">IF(COUNTA($A792:$J792)=0,"",$L792*Settings!$B$8)</f>
        <v/>
      </c>
      <c r="R792" s="23" t="str">
        <f aca="false">IF(COUNTA($A792:$J792)=0,"",($P792+$Q792)*Settings!$B$9)</f>
        <v/>
      </c>
      <c r="S792" s="23" t="str">
        <f aca="false">IF(COUNTA($A792:$J792)=0,"",$C792+$J792+SUM($M792:$R792))</f>
        <v/>
      </c>
      <c r="T792" s="23" t="str">
        <f aca="false">IF(COUNTA($A792:$J792)=0,"",$L792-$S792)</f>
        <v/>
      </c>
      <c r="U792" s="24" t="str">
        <f aca="false">IF(COUNTA($A792:$J792)=0,"",IF($L792=0,0,$T792/$L792))</f>
        <v/>
      </c>
      <c r="V792" s="24" t="str">
        <f aca="false">IF(COUNTA($A792:$J792)=0,"",IF($D792=0,0,$E792/$D792))</f>
        <v/>
      </c>
      <c r="W792" s="24" t="str">
        <f aca="false">IF(COUNTA($A792:$J792)=0,"",IF($F792=0,0,$G792/$F792))</f>
        <v/>
      </c>
      <c r="X792" s="24" t="str">
        <f aca="false">IF(COUNTA($A792:$J792)=0,"",IF($F792=0,0,$H792/$F792))</f>
        <v/>
      </c>
      <c r="Y792" s="25" t="str">
        <f aca="false">IF(COUNTA($A792:$J792)=0,"",IF($C792=0,0,$L792/$C792))</f>
        <v/>
      </c>
      <c r="Z792" s="23" t="str">
        <f aca="false">IF(COUNTA($A792:$J792)=0,"",IF($G792=0,0,$C792/$G792))</f>
        <v/>
      </c>
      <c r="AA792" s="23" t="str">
        <f aca="false">IF(COUNTA($A792:$J792)=0,"",IF($G792=0,0,$T792/$G792))</f>
        <v/>
      </c>
      <c r="AB792" s="9" t="str">
        <f aca="false">IF(COUNTA($A792:$J792)=0,"",IF($B792="","Pick a product",IF($E792&gt;$D792,"Confirmed &gt; received",IF($F792&gt;$E792,"Dispatched &gt; confirmed",IF($G792+$H792&gt;$F792,"Delivered + returned &gt; dispatched","OK")))))</f>
        <v/>
      </c>
    </row>
    <row r="793" customFormat="false" ht="15" hidden="false" customHeight="false" outlineLevel="0" collapsed="false">
      <c r="A793" s="20"/>
      <c r="B793" s="14"/>
      <c r="C793" s="15"/>
      <c r="D793" s="21"/>
      <c r="E793" s="21"/>
      <c r="F793" s="21"/>
      <c r="G793" s="21"/>
      <c r="H793" s="21"/>
      <c r="I793" s="15"/>
      <c r="J793" s="15"/>
      <c r="K793" s="22" t="str">
        <f aca="false">IF(COUNTA($A793:$J793)=0,"",IF($I793&lt;&gt;"",$I793,IFERROR(INDEX(Settings!$B$14:$B$28,MATCH($B793,Settings!$A$14:$A$28,0)),0)))</f>
        <v/>
      </c>
      <c r="L793" s="23" t="str">
        <f aca="false">IF(COUNTA($A793:$J793)=0,"",$G793*($K793+IFERROR(INDEX(Settings!$C$14:$C$28,MATCH($B793,Settings!$A$14:$A$28,0)),0)))</f>
        <v/>
      </c>
      <c r="M793" s="23" t="str">
        <f aca="false">IF(COUNTA($A793:$J793)=0,"",($G793+$H793*Settings!$B$10)*IFERROR(INDEX(Settings!$D$14:$D$28,MATCH($B793,Settings!$A$14:$A$28,0)),0))</f>
        <v/>
      </c>
      <c r="N793" s="23" t="str">
        <f aca="false">IF(COUNTA($A793:$J793)=0,"",$F793*IFERROR(INDEX(Settings!$E$14:$E$28,MATCH($B793,Settings!$A$14:$A$28,0)),0))</f>
        <v/>
      </c>
      <c r="O793" s="23" t="str">
        <f aca="false">IF(COUNTA($A793:$J793)=0,"",$D793*Settings!$B$5)</f>
        <v/>
      </c>
      <c r="P793" s="23" t="str">
        <f aca="false">IF(COUNTA($A793:$J793)=0,"",$G793*Settings!$B$6+$H793*Settings!$B$7)</f>
        <v/>
      </c>
      <c r="Q793" s="23" t="str">
        <f aca="false">IF(COUNTA($A793:$J793)=0,"",$L793*Settings!$B$8)</f>
        <v/>
      </c>
      <c r="R793" s="23" t="str">
        <f aca="false">IF(COUNTA($A793:$J793)=0,"",($P793+$Q793)*Settings!$B$9)</f>
        <v/>
      </c>
      <c r="S793" s="23" t="str">
        <f aca="false">IF(COUNTA($A793:$J793)=0,"",$C793+$J793+SUM($M793:$R793))</f>
        <v/>
      </c>
      <c r="T793" s="23" t="str">
        <f aca="false">IF(COUNTA($A793:$J793)=0,"",$L793-$S793)</f>
        <v/>
      </c>
      <c r="U793" s="24" t="str">
        <f aca="false">IF(COUNTA($A793:$J793)=0,"",IF($L793=0,0,$T793/$L793))</f>
        <v/>
      </c>
      <c r="V793" s="24" t="str">
        <f aca="false">IF(COUNTA($A793:$J793)=0,"",IF($D793=0,0,$E793/$D793))</f>
        <v/>
      </c>
      <c r="W793" s="24" t="str">
        <f aca="false">IF(COUNTA($A793:$J793)=0,"",IF($F793=0,0,$G793/$F793))</f>
        <v/>
      </c>
      <c r="X793" s="24" t="str">
        <f aca="false">IF(COUNTA($A793:$J793)=0,"",IF($F793=0,0,$H793/$F793))</f>
        <v/>
      </c>
      <c r="Y793" s="25" t="str">
        <f aca="false">IF(COUNTA($A793:$J793)=0,"",IF($C793=0,0,$L793/$C793))</f>
        <v/>
      </c>
      <c r="Z793" s="23" t="str">
        <f aca="false">IF(COUNTA($A793:$J793)=0,"",IF($G793=0,0,$C793/$G793))</f>
        <v/>
      </c>
      <c r="AA793" s="23" t="str">
        <f aca="false">IF(COUNTA($A793:$J793)=0,"",IF($G793=0,0,$T793/$G793))</f>
        <v/>
      </c>
      <c r="AB793" s="9" t="str">
        <f aca="false">IF(COUNTA($A793:$J793)=0,"",IF($B793="","Pick a product",IF($E793&gt;$D793,"Confirmed &gt; received",IF($F793&gt;$E793,"Dispatched &gt; confirmed",IF($G793+$H793&gt;$F793,"Delivered + returned &gt; dispatched","OK")))))</f>
        <v/>
      </c>
    </row>
    <row r="794" customFormat="false" ht="15" hidden="false" customHeight="false" outlineLevel="0" collapsed="false">
      <c r="A794" s="20"/>
      <c r="B794" s="14"/>
      <c r="C794" s="15"/>
      <c r="D794" s="21"/>
      <c r="E794" s="21"/>
      <c r="F794" s="21"/>
      <c r="G794" s="21"/>
      <c r="H794" s="21"/>
      <c r="I794" s="15"/>
      <c r="J794" s="15"/>
      <c r="K794" s="22" t="str">
        <f aca="false">IF(COUNTA($A794:$J794)=0,"",IF($I794&lt;&gt;"",$I794,IFERROR(INDEX(Settings!$B$14:$B$28,MATCH($B794,Settings!$A$14:$A$28,0)),0)))</f>
        <v/>
      </c>
      <c r="L794" s="23" t="str">
        <f aca="false">IF(COUNTA($A794:$J794)=0,"",$G794*($K794+IFERROR(INDEX(Settings!$C$14:$C$28,MATCH($B794,Settings!$A$14:$A$28,0)),0)))</f>
        <v/>
      </c>
      <c r="M794" s="23" t="str">
        <f aca="false">IF(COUNTA($A794:$J794)=0,"",($G794+$H794*Settings!$B$10)*IFERROR(INDEX(Settings!$D$14:$D$28,MATCH($B794,Settings!$A$14:$A$28,0)),0))</f>
        <v/>
      </c>
      <c r="N794" s="23" t="str">
        <f aca="false">IF(COUNTA($A794:$J794)=0,"",$F794*IFERROR(INDEX(Settings!$E$14:$E$28,MATCH($B794,Settings!$A$14:$A$28,0)),0))</f>
        <v/>
      </c>
      <c r="O794" s="23" t="str">
        <f aca="false">IF(COUNTA($A794:$J794)=0,"",$D794*Settings!$B$5)</f>
        <v/>
      </c>
      <c r="P794" s="23" t="str">
        <f aca="false">IF(COUNTA($A794:$J794)=0,"",$G794*Settings!$B$6+$H794*Settings!$B$7)</f>
        <v/>
      </c>
      <c r="Q794" s="23" t="str">
        <f aca="false">IF(COUNTA($A794:$J794)=0,"",$L794*Settings!$B$8)</f>
        <v/>
      </c>
      <c r="R794" s="23" t="str">
        <f aca="false">IF(COUNTA($A794:$J794)=0,"",($P794+$Q794)*Settings!$B$9)</f>
        <v/>
      </c>
      <c r="S794" s="23" t="str">
        <f aca="false">IF(COUNTA($A794:$J794)=0,"",$C794+$J794+SUM($M794:$R794))</f>
        <v/>
      </c>
      <c r="T794" s="23" t="str">
        <f aca="false">IF(COUNTA($A794:$J794)=0,"",$L794-$S794)</f>
        <v/>
      </c>
      <c r="U794" s="24" t="str">
        <f aca="false">IF(COUNTA($A794:$J794)=0,"",IF($L794=0,0,$T794/$L794))</f>
        <v/>
      </c>
      <c r="V794" s="24" t="str">
        <f aca="false">IF(COUNTA($A794:$J794)=0,"",IF($D794=0,0,$E794/$D794))</f>
        <v/>
      </c>
      <c r="W794" s="24" t="str">
        <f aca="false">IF(COUNTA($A794:$J794)=0,"",IF($F794=0,0,$G794/$F794))</f>
        <v/>
      </c>
      <c r="X794" s="24" t="str">
        <f aca="false">IF(COUNTA($A794:$J794)=0,"",IF($F794=0,0,$H794/$F794))</f>
        <v/>
      </c>
      <c r="Y794" s="25" t="str">
        <f aca="false">IF(COUNTA($A794:$J794)=0,"",IF($C794=0,0,$L794/$C794))</f>
        <v/>
      </c>
      <c r="Z794" s="23" t="str">
        <f aca="false">IF(COUNTA($A794:$J794)=0,"",IF($G794=0,0,$C794/$G794))</f>
        <v/>
      </c>
      <c r="AA794" s="23" t="str">
        <f aca="false">IF(COUNTA($A794:$J794)=0,"",IF($G794=0,0,$T794/$G794))</f>
        <v/>
      </c>
      <c r="AB794" s="9" t="str">
        <f aca="false">IF(COUNTA($A794:$J794)=0,"",IF($B794="","Pick a product",IF($E794&gt;$D794,"Confirmed &gt; received",IF($F794&gt;$E794,"Dispatched &gt; confirmed",IF($G794+$H794&gt;$F794,"Delivered + returned &gt; dispatched","OK")))))</f>
        <v/>
      </c>
    </row>
    <row r="795" customFormat="false" ht="15" hidden="false" customHeight="false" outlineLevel="0" collapsed="false">
      <c r="A795" s="20"/>
      <c r="B795" s="14"/>
      <c r="C795" s="15"/>
      <c r="D795" s="21"/>
      <c r="E795" s="21"/>
      <c r="F795" s="21"/>
      <c r="G795" s="21"/>
      <c r="H795" s="21"/>
      <c r="I795" s="15"/>
      <c r="J795" s="15"/>
      <c r="K795" s="22" t="str">
        <f aca="false">IF(COUNTA($A795:$J795)=0,"",IF($I795&lt;&gt;"",$I795,IFERROR(INDEX(Settings!$B$14:$B$28,MATCH($B795,Settings!$A$14:$A$28,0)),0)))</f>
        <v/>
      </c>
      <c r="L795" s="23" t="str">
        <f aca="false">IF(COUNTA($A795:$J795)=0,"",$G795*($K795+IFERROR(INDEX(Settings!$C$14:$C$28,MATCH($B795,Settings!$A$14:$A$28,0)),0)))</f>
        <v/>
      </c>
      <c r="M795" s="23" t="str">
        <f aca="false">IF(COUNTA($A795:$J795)=0,"",($G795+$H795*Settings!$B$10)*IFERROR(INDEX(Settings!$D$14:$D$28,MATCH($B795,Settings!$A$14:$A$28,0)),0))</f>
        <v/>
      </c>
      <c r="N795" s="23" t="str">
        <f aca="false">IF(COUNTA($A795:$J795)=0,"",$F795*IFERROR(INDEX(Settings!$E$14:$E$28,MATCH($B795,Settings!$A$14:$A$28,0)),0))</f>
        <v/>
      </c>
      <c r="O795" s="23" t="str">
        <f aca="false">IF(COUNTA($A795:$J795)=0,"",$D795*Settings!$B$5)</f>
        <v/>
      </c>
      <c r="P795" s="23" t="str">
        <f aca="false">IF(COUNTA($A795:$J795)=0,"",$G795*Settings!$B$6+$H795*Settings!$B$7)</f>
        <v/>
      </c>
      <c r="Q795" s="23" t="str">
        <f aca="false">IF(COUNTA($A795:$J795)=0,"",$L795*Settings!$B$8)</f>
        <v/>
      </c>
      <c r="R795" s="23" t="str">
        <f aca="false">IF(COUNTA($A795:$J795)=0,"",($P795+$Q795)*Settings!$B$9)</f>
        <v/>
      </c>
      <c r="S795" s="23" t="str">
        <f aca="false">IF(COUNTA($A795:$J795)=0,"",$C795+$J795+SUM($M795:$R795))</f>
        <v/>
      </c>
      <c r="T795" s="23" t="str">
        <f aca="false">IF(COUNTA($A795:$J795)=0,"",$L795-$S795)</f>
        <v/>
      </c>
      <c r="U795" s="24" t="str">
        <f aca="false">IF(COUNTA($A795:$J795)=0,"",IF($L795=0,0,$T795/$L795))</f>
        <v/>
      </c>
      <c r="V795" s="24" t="str">
        <f aca="false">IF(COUNTA($A795:$J795)=0,"",IF($D795=0,0,$E795/$D795))</f>
        <v/>
      </c>
      <c r="W795" s="24" t="str">
        <f aca="false">IF(COUNTA($A795:$J795)=0,"",IF($F795=0,0,$G795/$F795))</f>
        <v/>
      </c>
      <c r="X795" s="24" t="str">
        <f aca="false">IF(COUNTA($A795:$J795)=0,"",IF($F795=0,0,$H795/$F795))</f>
        <v/>
      </c>
      <c r="Y795" s="25" t="str">
        <f aca="false">IF(COUNTA($A795:$J795)=0,"",IF($C795=0,0,$L795/$C795))</f>
        <v/>
      </c>
      <c r="Z795" s="23" t="str">
        <f aca="false">IF(COUNTA($A795:$J795)=0,"",IF($G795=0,0,$C795/$G795))</f>
        <v/>
      </c>
      <c r="AA795" s="23" t="str">
        <f aca="false">IF(COUNTA($A795:$J795)=0,"",IF($G795=0,0,$T795/$G795))</f>
        <v/>
      </c>
      <c r="AB795" s="9" t="str">
        <f aca="false">IF(COUNTA($A795:$J795)=0,"",IF($B795="","Pick a product",IF($E795&gt;$D795,"Confirmed &gt; received",IF($F795&gt;$E795,"Dispatched &gt; confirmed",IF($G795+$H795&gt;$F795,"Delivered + returned &gt; dispatched","OK")))))</f>
        <v/>
      </c>
    </row>
    <row r="796" customFormat="false" ht="15" hidden="false" customHeight="false" outlineLevel="0" collapsed="false">
      <c r="A796" s="20"/>
      <c r="B796" s="14"/>
      <c r="C796" s="15"/>
      <c r="D796" s="21"/>
      <c r="E796" s="21"/>
      <c r="F796" s="21"/>
      <c r="G796" s="21"/>
      <c r="H796" s="21"/>
      <c r="I796" s="15"/>
      <c r="J796" s="15"/>
      <c r="K796" s="22" t="str">
        <f aca="false">IF(COUNTA($A796:$J796)=0,"",IF($I796&lt;&gt;"",$I796,IFERROR(INDEX(Settings!$B$14:$B$28,MATCH($B796,Settings!$A$14:$A$28,0)),0)))</f>
        <v/>
      </c>
      <c r="L796" s="23" t="str">
        <f aca="false">IF(COUNTA($A796:$J796)=0,"",$G796*($K796+IFERROR(INDEX(Settings!$C$14:$C$28,MATCH($B796,Settings!$A$14:$A$28,0)),0)))</f>
        <v/>
      </c>
      <c r="M796" s="23" t="str">
        <f aca="false">IF(COUNTA($A796:$J796)=0,"",($G796+$H796*Settings!$B$10)*IFERROR(INDEX(Settings!$D$14:$D$28,MATCH($B796,Settings!$A$14:$A$28,0)),0))</f>
        <v/>
      </c>
      <c r="N796" s="23" t="str">
        <f aca="false">IF(COUNTA($A796:$J796)=0,"",$F796*IFERROR(INDEX(Settings!$E$14:$E$28,MATCH($B796,Settings!$A$14:$A$28,0)),0))</f>
        <v/>
      </c>
      <c r="O796" s="23" t="str">
        <f aca="false">IF(COUNTA($A796:$J796)=0,"",$D796*Settings!$B$5)</f>
        <v/>
      </c>
      <c r="P796" s="23" t="str">
        <f aca="false">IF(COUNTA($A796:$J796)=0,"",$G796*Settings!$B$6+$H796*Settings!$B$7)</f>
        <v/>
      </c>
      <c r="Q796" s="23" t="str">
        <f aca="false">IF(COUNTA($A796:$J796)=0,"",$L796*Settings!$B$8)</f>
        <v/>
      </c>
      <c r="R796" s="23" t="str">
        <f aca="false">IF(COUNTA($A796:$J796)=0,"",($P796+$Q796)*Settings!$B$9)</f>
        <v/>
      </c>
      <c r="S796" s="23" t="str">
        <f aca="false">IF(COUNTA($A796:$J796)=0,"",$C796+$J796+SUM($M796:$R796))</f>
        <v/>
      </c>
      <c r="T796" s="23" t="str">
        <f aca="false">IF(COUNTA($A796:$J796)=0,"",$L796-$S796)</f>
        <v/>
      </c>
      <c r="U796" s="24" t="str">
        <f aca="false">IF(COUNTA($A796:$J796)=0,"",IF($L796=0,0,$T796/$L796))</f>
        <v/>
      </c>
      <c r="V796" s="24" t="str">
        <f aca="false">IF(COUNTA($A796:$J796)=0,"",IF($D796=0,0,$E796/$D796))</f>
        <v/>
      </c>
      <c r="W796" s="24" t="str">
        <f aca="false">IF(COUNTA($A796:$J796)=0,"",IF($F796=0,0,$G796/$F796))</f>
        <v/>
      </c>
      <c r="X796" s="24" t="str">
        <f aca="false">IF(COUNTA($A796:$J796)=0,"",IF($F796=0,0,$H796/$F796))</f>
        <v/>
      </c>
      <c r="Y796" s="25" t="str">
        <f aca="false">IF(COUNTA($A796:$J796)=0,"",IF($C796=0,0,$L796/$C796))</f>
        <v/>
      </c>
      <c r="Z796" s="23" t="str">
        <f aca="false">IF(COUNTA($A796:$J796)=0,"",IF($G796=0,0,$C796/$G796))</f>
        <v/>
      </c>
      <c r="AA796" s="23" t="str">
        <f aca="false">IF(COUNTA($A796:$J796)=0,"",IF($G796=0,0,$T796/$G796))</f>
        <v/>
      </c>
      <c r="AB796" s="9" t="str">
        <f aca="false">IF(COUNTA($A796:$J796)=0,"",IF($B796="","Pick a product",IF($E796&gt;$D796,"Confirmed &gt; received",IF($F796&gt;$E796,"Dispatched &gt; confirmed",IF($G796+$H796&gt;$F796,"Delivered + returned &gt; dispatched","OK")))))</f>
        <v/>
      </c>
    </row>
    <row r="797" customFormat="false" ht="15" hidden="false" customHeight="false" outlineLevel="0" collapsed="false">
      <c r="A797" s="20"/>
      <c r="B797" s="14"/>
      <c r="C797" s="15"/>
      <c r="D797" s="21"/>
      <c r="E797" s="21"/>
      <c r="F797" s="21"/>
      <c r="G797" s="21"/>
      <c r="H797" s="21"/>
      <c r="I797" s="15"/>
      <c r="J797" s="15"/>
      <c r="K797" s="22" t="str">
        <f aca="false">IF(COUNTA($A797:$J797)=0,"",IF($I797&lt;&gt;"",$I797,IFERROR(INDEX(Settings!$B$14:$B$28,MATCH($B797,Settings!$A$14:$A$28,0)),0)))</f>
        <v/>
      </c>
      <c r="L797" s="23" t="str">
        <f aca="false">IF(COUNTA($A797:$J797)=0,"",$G797*($K797+IFERROR(INDEX(Settings!$C$14:$C$28,MATCH($B797,Settings!$A$14:$A$28,0)),0)))</f>
        <v/>
      </c>
      <c r="M797" s="23" t="str">
        <f aca="false">IF(COUNTA($A797:$J797)=0,"",($G797+$H797*Settings!$B$10)*IFERROR(INDEX(Settings!$D$14:$D$28,MATCH($B797,Settings!$A$14:$A$28,0)),0))</f>
        <v/>
      </c>
      <c r="N797" s="23" t="str">
        <f aca="false">IF(COUNTA($A797:$J797)=0,"",$F797*IFERROR(INDEX(Settings!$E$14:$E$28,MATCH($B797,Settings!$A$14:$A$28,0)),0))</f>
        <v/>
      </c>
      <c r="O797" s="23" t="str">
        <f aca="false">IF(COUNTA($A797:$J797)=0,"",$D797*Settings!$B$5)</f>
        <v/>
      </c>
      <c r="P797" s="23" t="str">
        <f aca="false">IF(COUNTA($A797:$J797)=0,"",$G797*Settings!$B$6+$H797*Settings!$B$7)</f>
        <v/>
      </c>
      <c r="Q797" s="23" t="str">
        <f aca="false">IF(COUNTA($A797:$J797)=0,"",$L797*Settings!$B$8)</f>
        <v/>
      </c>
      <c r="R797" s="23" t="str">
        <f aca="false">IF(COUNTA($A797:$J797)=0,"",($P797+$Q797)*Settings!$B$9)</f>
        <v/>
      </c>
      <c r="S797" s="23" t="str">
        <f aca="false">IF(COUNTA($A797:$J797)=0,"",$C797+$J797+SUM($M797:$R797))</f>
        <v/>
      </c>
      <c r="T797" s="23" t="str">
        <f aca="false">IF(COUNTA($A797:$J797)=0,"",$L797-$S797)</f>
        <v/>
      </c>
      <c r="U797" s="24" t="str">
        <f aca="false">IF(COUNTA($A797:$J797)=0,"",IF($L797=0,0,$T797/$L797))</f>
        <v/>
      </c>
      <c r="V797" s="24" t="str">
        <f aca="false">IF(COUNTA($A797:$J797)=0,"",IF($D797=0,0,$E797/$D797))</f>
        <v/>
      </c>
      <c r="W797" s="24" t="str">
        <f aca="false">IF(COUNTA($A797:$J797)=0,"",IF($F797=0,0,$G797/$F797))</f>
        <v/>
      </c>
      <c r="X797" s="24" t="str">
        <f aca="false">IF(COUNTA($A797:$J797)=0,"",IF($F797=0,0,$H797/$F797))</f>
        <v/>
      </c>
      <c r="Y797" s="25" t="str">
        <f aca="false">IF(COUNTA($A797:$J797)=0,"",IF($C797=0,0,$L797/$C797))</f>
        <v/>
      </c>
      <c r="Z797" s="23" t="str">
        <f aca="false">IF(COUNTA($A797:$J797)=0,"",IF($G797=0,0,$C797/$G797))</f>
        <v/>
      </c>
      <c r="AA797" s="23" t="str">
        <f aca="false">IF(COUNTA($A797:$J797)=0,"",IF($G797=0,0,$T797/$G797))</f>
        <v/>
      </c>
      <c r="AB797" s="9" t="str">
        <f aca="false">IF(COUNTA($A797:$J797)=0,"",IF($B797="","Pick a product",IF($E797&gt;$D797,"Confirmed &gt; received",IF($F797&gt;$E797,"Dispatched &gt; confirmed",IF($G797+$H797&gt;$F797,"Delivered + returned &gt; dispatched","OK")))))</f>
        <v/>
      </c>
    </row>
    <row r="798" customFormat="false" ht="15" hidden="false" customHeight="false" outlineLevel="0" collapsed="false">
      <c r="A798" s="20"/>
      <c r="B798" s="14"/>
      <c r="C798" s="15"/>
      <c r="D798" s="21"/>
      <c r="E798" s="21"/>
      <c r="F798" s="21"/>
      <c r="G798" s="21"/>
      <c r="H798" s="21"/>
      <c r="I798" s="15"/>
      <c r="J798" s="15"/>
      <c r="K798" s="22" t="str">
        <f aca="false">IF(COUNTA($A798:$J798)=0,"",IF($I798&lt;&gt;"",$I798,IFERROR(INDEX(Settings!$B$14:$B$28,MATCH($B798,Settings!$A$14:$A$28,0)),0)))</f>
        <v/>
      </c>
      <c r="L798" s="23" t="str">
        <f aca="false">IF(COUNTA($A798:$J798)=0,"",$G798*($K798+IFERROR(INDEX(Settings!$C$14:$C$28,MATCH($B798,Settings!$A$14:$A$28,0)),0)))</f>
        <v/>
      </c>
      <c r="M798" s="23" t="str">
        <f aca="false">IF(COUNTA($A798:$J798)=0,"",($G798+$H798*Settings!$B$10)*IFERROR(INDEX(Settings!$D$14:$D$28,MATCH($B798,Settings!$A$14:$A$28,0)),0))</f>
        <v/>
      </c>
      <c r="N798" s="23" t="str">
        <f aca="false">IF(COUNTA($A798:$J798)=0,"",$F798*IFERROR(INDEX(Settings!$E$14:$E$28,MATCH($B798,Settings!$A$14:$A$28,0)),0))</f>
        <v/>
      </c>
      <c r="O798" s="23" t="str">
        <f aca="false">IF(COUNTA($A798:$J798)=0,"",$D798*Settings!$B$5)</f>
        <v/>
      </c>
      <c r="P798" s="23" t="str">
        <f aca="false">IF(COUNTA($A798:$J798)=0,"",$G798*Settings!$B$6+$H798*Settings!$B$7)</f>
        <v/>
      </c>
      <c r="Q798" s="23" t="str">
        <f aca="false">IF(COUNTA($A798:$J798)=0,"",$L798*Settings!$B$8)</f>
        <v/>
      </c>
      <c r="R798" s="23" t="str">
        <f aca="false">IF(COUNTA($A798:$J798)=0,"",($P798+$Q798)*Settings!$B$9)</f>
        <v/>
      </c>
      <c r="S798" s="23" t="str">
        <f aca="false">IF(COUNTA($A798:$J798)=0,"",$C798+$J798+SUM($M798:$R798))</f>
        <v/>
      </c>
      <c r="T798" s="23" t="str">
        <f aca="false">IF(COUNTA($A798:$J798)=0,"",$L798-$S798)</f>
        <v/>
      </c>
      <c r="U798" s="24" t="str">
        <f aca="false">IF(COUNTA($A798:$J798)=0,"",IF($L798=0,0,$T798/$L798))</f>
        <v/>
      </c>
      <c r="V798" s="24" t="str">
        <f aca="false">IF(COUNTA($A798:$J798)=0,"",IF($D798=0,0,$E798/$D798))</f>
        <v/>
      </c>
      <c r="W798" s="24" t="str">
        <f aca="false">IF(COUNTA($A798:$J798)=0,"",IF($F798=0,0,$G798/$F798))</f>
        <v/>
      </c>
      <c r="X798" s="24" t="str">
        <f aca="false">IF(COUNTA($A798:$J798)=0,"",IF($F798=0,0,$H798/$F798))</f>
        <v/>
      </c>
      <c r="Y798" s="25" t="str">
        <f aca="false">IF(COUNTA($A798:$J798)=0,"",IF($C798=0,0,$L798/$C798))</f>
        <v/>
      </c>
      <c r="Z798" s="23" t="str">
        <f aca="false">IF(COUNTA($A798:$J798)=0,"",IF($G798=0,0,$C798/$G798))</f>
        <v/>
      </c>
      <c r="AA798" s="23" t="str">
        <f aca="false">IF(COUNTA($A798:$J798)=0,"",IF($G798=0,0,$T798/$G798))</f>
        <v/>
      </c>
      <c r="AB798" s="9" t="str">
        <f aca="false">IF(COUNTA($A798:$J798)=0,"",IF($B798="","Pick a product",IF($E798&gt;$D798,"Confirmed &gt; received",IF($F798&gt;$E798,"Dispatched &gt; confirmed",IF($G798+$H798&gt;$F798,"Delivered + returned &gt; dispatched","OK")))))</f>
        <v/>
      </c>
    </row>
    <row r="799" customFormat="false" ht="15" hidden="false" customHeight="false" outlineLevel="0" collapsed="false">
      <c r="A799" s="20"/>
      <c r="B799" s="14"/>
      <c r="C799" s="15"/>
      <c r="D799" s="21"/>
      <c r="E799" s="21"/>
      <c r="F799" s="21"/>
      <c r="G799" s="21"/>
      <c r="H799" s="21"/>
      <c r="I799" s="15"/>
      <c r="J799" s="15"/>
      <c r="K799" s="22" t="str">
        <f aca="false">IF(COUNTA($A799:$J799)=0,"",IF($I799&lt;&gt;"",$I799,IFERROR(INDEX(Settings!$B$14:$B$28,MATCH($B799,Settings!$A$14:$A$28,0)),0)))</f>
        <v/>
      </c>
      <c r="L799" s="23" t="str">
        <f aca="false">IF(COUNTA($A799:$J799)=0,"",$G799*($K799+IFERROR(INDEX(Settings!$C$14:$C$28,MATCH($B799,Settings!$A$14:$A$28,0)),0)))</f>
        <v/>
      </c>
      <c r="M799" s="23" t="str">
        <f aca="false">IF(COUNTA($A799:$J799)=0,"",($G799+$H799*Settings!$B$10)*IFERROR(INDEX(Settings!$D$14:$D$28,MATCH($B799,Settings!$A$14:$A$28,0)),0))</f>
        <v/>
      </c>
      <c r="N799" s="23" t="str">
        <f aca="false">IF(COUNTA($A799:$J799)=0,"",$F799*IFERROR(INDEX(Settings!$E$14:$E$28,MATCH($B799,Settings!$A$14:$A$28,0)),0))</f>
        <v/>
      </c>
      <c r="O799" s="23" t="str">
        <f aca="false">IF(COUNTA($A799:$J799)=0,"",$D799*Settings!$B$5)</f>
        <v/>
      </c>
      <c r="P799" s="23" t="str">
        <f aca="false">IF(COUNTA($A799:$J799)=0,"",$G799*Settings!$B$6+$H799*Settings!$B$7)</f>
        <v/>
      </c>
      <c r="Q799" s="23" t="str">
        <f aca="false">IF(COUNTA($A799:$J799)=0,"",$L799*Settings!$B$8)</f>
        <v/>
      </c>
      <c r="R799" s="23" t="str">
        <f aca="false">IF(COUNTA($A799:$J799)=0,"",($P799+$Q799)*Settings!$B$9)</f>
        <v/>
      </c>
      <c r="S799" s="23" t="str">
        <f aca="false">IF(COUNTA($A799:$J799)=0,"",$C799+$J799+SUM($M799:$R799))</f>
        <v/>
      </c>
      <c r="T799" s="23" t="str">
        <f aca="false">IF(COUNTA($A799:$J799)=0,"",$L799-$S799)</f>
        <v/>
      </c>
      <c r="U799" s="24" t="str">
        <f aca="false">IF(COUNTA($A799:$J799)=0,"",IF($L799=0,0,$T799/$L799))</f>
        <v/>
      </c>
      <c r="V799" s="24" t="str">
        <f aca="false">IF(COUNTA($A799:$J799)=0,"",IF($D799=0,0,$E799/$D799))</f>
        <v/>
      </c>
      <c r="W799" s="24" t="str">
        <f aca="false">IF(COUNTA($A799:$J799)=0,"",IF($F799=0,0,$G799/$F799))</f>
        <v/>
      </c>
      <c r="X799" s="24" t="str">
        <f aca="false">IF(COUNTA($A799:$J799)=0,"",IF($F799=0,0,$H799/$F799))</f>
        <v/>
      </c>
      <c r="Y799" s="25" t="str">
        <f aca="false">IF(COUNTA($A799:$J799)=0,"",IF($C799=0,0,$L799/$C799))</f>
        <v/>
      </c>
      <c r="Z799" s="23" t="str">
        <f aca="false">IF(COUNTA($A799:$J799)=0,"",IF($G799=0,0,$C799/$G799))</f>
        <v/>
      </c>
      <c r="AA799" s="23" t="str">
        <f aca="false">IF(COUNTA($A799:$J799)=0,"",IF($G799=0,0,$T799/$G799))</f>
        <v/>
      </c>
      <c r="AB799" s="9" t="str">
        <f aca="false">IF(COUNTA($A799:$J799)=0,"",IF($B799="","Pick a product",IF($E799&gt;$D799,"Confirmed &gt; received",IF($F799&gt;$E799,"Dispatched &gt; confirmed",IF($G799+$H799&gt;$F799,"Delivered + returned &gt; dispatched","OK")))))</f>
        <v/>
      </c>
    </row>
    <row r="800" customFormat="false" ht="15" hidden="false" customHeight="false" outlineLevel="0" collapsed="false">
      <c r="A800" s="20"/>
      <c r="B800" s="14"/>
      <c r="C800" s="15"/>
      <c r="D800" s="21"/>
      <c r="E800" s="21"/>
      <c r="F800" s="21"/>
      <c r="G800" s="21"/>
      <c r="H800" s="21"/>
      <c r="I800" s="15"/>
      <c r="J800" s="15"/>
      <c r="K800" s="22" t="str">
        <f aca="false">IF(COUNTA($A800:$J800)=0,"",IF($I800&lt;&gt;"",$I800,IFERROR(INDEX(Settings!$B$14:$B$28,MATCH($B800,Settings!$A$14:$A$28,0)),0)))</f>
        <v/>
      </c>
      <c r="L800" s="23" t="str">
        <f aca="false">IF(COUNTA($A800:$J800)=0,"",$G800*($K800+IFERROR(INDEX(Settings!$C$14:$C$28,MATCH($B800,Settings!$A$14:$A$28,0)),0)))</f>
        <v/>
      </c>
      <c r="M800" s="23" t="str">
        <f aca="false">IF(COUNTA($A800:$J800)=0,"",($G800+$H800*Settings!$B$10)*IFERROR(INDEX(Settings!$D$14:$D$28,MATCH($B800,Settings!$A$14:$A$28,0)),0))</f>
        <v/>
      </c>
      <c r="N800" s="23" t="str">
        <f aca="false">IF(COUNTA($A800:$J800)=0,"",$F800*IFERROR(INDEX(Settings!$E$14:$E$28,MATCH($B800,Settings!$A$14:$A$28,0)),0))</f>
        <v/>
      </c>
      <c r="O800" s="23" t="str">
        <f aca="false">IF(COUNTA($A800:$J800)=0,"",$D800*Settings!$B$5)</f>
        <v/>
      </c>
      <c r="P800" s="23" t="str">
        <f aca="false">IF(COUNTA($A800:$J800)=0,"",$G800*Settings!$B$6+$H800*Settings!$B$7)</f>
        <v/>
      </c>
      <c r="Q800" s="23" t="str">
        <f aca="false">IF(COUNTA($A800:$J800)=0,"",$L800*Settings!$B$8)</f>
        <v/>
      </c>
      <c r="R800" s="23" t="str">
        <f aca="false">IF(COUNTA($A800:$J800)=0,"",($P800+$Q800)*Settings!$B$9)</f>
        <v/>
      </c>
      <c r="S800" s="23" t="str">
        <f aca="false">IF(COUNTA($A800:$J800)=0,"",$C800+$J800+SUM($M800:$R800))</f>
        <v/>
      </c>
      <c r="T800" s="23" t="str">
        <f aca="false">IF(COUNTA($A800:$J800)=0,"",$L800-$S800)</f>
        <v/>
      </c>
      <c r="U800" s="24" t="str">
        <f aca="false">IF(COUNTA($A800:$J800)=0,"",IF($L800=0,0,$T800/$L800))</f>
        <v/>
      </c>
      <c r="V800" s="24" t="str">
        <f aca="false">IF(COUNTA($A800:$J800)=0,"",IF($D800=0,0,$E800/$D800))</f>
        <v/>
      </c>
      <c r="W800" s="24" t="str">
        <f aca="false">IF(COUNTA($A800:$J800)=0,"",IF($F800=0,0,$G800/$F800))</f>
        <v/>
      </c>
      <c r="X800" s="24" t="str">
        <f aca="false">IF(COUNTA($A800:$J800)=0,"",IF($F800=0,0,$H800/$F800))</f>
        <v/>
      </c>
      <c r="Y800" s="25" t="str">
        <f aca="false">IF(COUNTA($A800:$J800)=0,"",IF($C800=0,0,$L800/$C800))</f>
        <v/>
      </c>
      <c r="Z800" s="23" t="str">
        <f aca="false">IF(COUNTA($A800:$J800)=0,"",IF($G800=0,0,$C800/$G800))</f>
        <v/>
      </c>
      <c r="AA800" s="23" t="str">
        <f aca="false">IF(COUNTA($A800:$J800)=0,"",IF($G800=0,0,$T800/$G800))</f>
        <v/>
      </c>
      <c r="AB800" s="9" t="str">
        <f aca="false">IF(COUNTA($A800:$J800)=0,"",IF($B800="","Pick a product",IF($E800&gt;$D800,"Confirmed &gt; received",IF($F800&gt;$E800,"Dispatched &gt; confirmed",IF($G800+$H800&gt;$F800,"Delivered + returned &gt; dispatched","OK")))))</f>
        <v/>
      </c>
    </row>
    <row r="801" customFormat="false" ht="15" hidden="false" customHeight="false" outlineLevel="0" collapsed="false">
      <c r="A801" s="20"/>
      <c r="B801" s="14"/>
      <c r="C801" s="15"/>
      <c r="D801" s="21"/>
      <c r="E801" s="21"/>
      <c r="F801" s="21"/>
      <c r="G801" s="21"/>
      <c r="H801" s="21"/>
      <c r="I801" s="15"/>
      <c r="J801" s="15"/>
      <c r="K801" s="22" t="str">
        <f aca="false">IF(COUNTA($A801:$J801)=0,"",IF($I801&lt;&gt;"",$I801,IFERROR(INDEX(Settings!$B$14:$B$28,MATCH($B801,Settings!$A$14:$A$28,0)),0)))</f>
        <v/>
      </c>
      <c r="L801" s="23" t="str">
        <f aca="false">IF(COUNTA($A801:$J801)=0,"",$G801*($K801+IFERROR(INDEX(Settings!$C$14:$C$28,MATCH($B801,Settings!$A$14:$A$28,0)),0)))</f>
        <v/>
      </c>
      <c r="M801" s="23" t="str">
        <f aca="false">IF(COUNTA($A801:$J801)=0,"",($G801+$H801*Settings!$B$10)*IFERROR(INDEX(Settings!$D$14:$D$28,MATCH($B801,Settings!$A$14:$A$28,0)),0))</f>
        <v/>
      </c>
      <c r="N801" s="23" t="str">
        <f aca="false">IF(COUNTA($A801:$J801)=0,"",$F801*IFERROR(INDEX(Settings!$E$14:$E$28,MATCH($B801,Settings!$A$14:$A$28,0)),0))</f>
        <v/>
      </c>
      <c r="O801" s="23" t="str">
        <f aca="false">IF(COUNTA($A801:$J801)=0,"",$D801*Settings!$B$5)</f>
        <v/>
      </c>
      <c r="P801" s="23" t="str">
        <f aca="false">IF(COUNTA($A801:$J801)=0,"",$G801*Settings!$B$6+$H801*Settings!$B$7)</f>
        <v/>
      </c>
      <c r="Q801" s="23" t="str">
        <f aca="false">IF(COUNTA($A801:$J801)=0,"",$L801*Settings!$B$8)</f>
        <v/>
      </c>
      <c r="R801" s="23" t="str">
        <f aca="false">IF(COUNTA($A801:$J801)=0,"",($P801+$Q801)*Settings!$B$9)</f>
        <v/>
      </c>
      <c r="S801" s="23" t="str">
        <f aca="false">IF(COUNTA($A801:$J801)=0,"",$C801+$J801+SUM($M801:$R801))</f>
        <v/>
      </c>
      <c r="T801" s="23" t="str">
        <f aca="false">IF(COUNTA($A801:$J801)=0,"",$L801-$S801)</f>
        <v/>
      </c>
      <c r="U801" s="24" t="str">
        <f aca="false">IF(COUNTA($A801:$J801)=0,"",IF($L801=0,0,$T801/$L801))</f>
        <v/>
      </c>
      <c r="V801" s="24" t="str">
        <f aca="false">IF(COUNTA($A801:$J801)=0,"",IF($D801=0,0,$E801/$D801))</f>
        <v/>
      </c>
      <c r="W801" s="24" t="str">
        <f aca="false">IF(COUNTA($A801:$J801)=0,"",IF($F801=0,0,$G801/$F801))</f>
        <v/>
      </c>
      <c r="X801" s="24" t="str">
        <f aca="false">IF(COUNTA($A801:$J801)=0,"",IF($F801=0,0,$H801/$F801))</f>
        <v/>
      </c>
      <c r="Y801" s="25" t="str">
        <f aca="false">IF(COUNTA($A801:$J801)=0,"",IF($C801=0,0,$L801/$C801))</f>
        <v/>
      </c>
      <c r="Z801" s="23" t="str">
        <f aca="false">IF(COUNTA($A801:$J801)=0,"",IF($G801=0,0,$C801/$G801))</f>
        <v/>
      </c>
      <c r="AA801" s="23" t="str">
        <f aca="false">IF(COUNTA($A801:$J801)=0,"",IF($G801=0,0,$T801/$G801))</f>
        <v/>
      </c>
      <c r="AB801" s="9" t="str">
        <f aca="false">IF(COUNTA($A801:$J801)=0,"",IF($B801="","Pick a product",IF($E801&gt;$D801,"Confirmed &gt; received",IF($F801&gt;$E801,"Dispatched &gt; confirmed",IF($G801+$H801&gt;$F801,"Delivered + returned &gt; dispatched","OK")))))</f>
        <v/>
      </c>
    </row>
    <row r="802" customFormat="false" ht="15" hidden="false" customHeight="false" outlineLevel="0" collapsed="false">
      <c r="A802" s="20"/>
      <c r="B802" s="14"/>
      <c r="C802" s="15"/>
      <c r="D802" s="21"/>
      <c r="E802" s="21"/>
      <c r="F802" s="21"/>
      <c r="G802" s="21"/>
      <c r="H802" s="21"/>
      <c r="I802" s="15"/>
      <c r="J802" s="15"/>
      <c r="K802" s="22" t="str">
        <f aca="false">IF(COUNTA($A802:$J802)=0,"",IF($I802&lt;&gt;"",$I802,IFERROR(INDEX(Settings!$B$14:$B$28,MATCH($B802,Settings!$A$14:$A$28,0)),0)))</f>
        <v/>
      </c>
      <c r="L802" s="23" t="str">
        <f aca="false">IF(COUNTA($A802:$J802)=0,"",$G802*($K802+IFERROR(INDEX(Settings!$C$14:$C$28,MATCH($B802,Settings!$A$14:$A$28,0)),0)))</f>
        <v/>
      </c>
      <c r="M802" s="23" t="str">
        <f aca="false">IF(COUNTA($A802:$J802)=0,"",($G802+$H802*Settings!$B$10)*IFERROR(INDEX(Settings!$D$14:$D$28,MATCH($B802,Settings!$A$14:$A$28,0)),0))</f>
        <v/>
      </c>
      <c r="N802" s="23" t="str">
        <f aca="false">IF(COUNTA($A802:$J802)=0,"",$F802*IFERROR(INDEX(Settings!$E$14:$E$28,MATCH($B802,Settings!$A$14:$A$28,0)),0))</f>
        <v/>
      </c>
      <c r="O802" s="23" t="str">
        <f aca="false">IF(COUNTA($A802:$J802)=0,"",$D802*Settings!$B$5)</f>
        <v/>
      </c>
      <c r="P802" s="23" t="str">
        <f aca="false">IF(COUNTA($A802:$J802)=0,"",$G802*Settings!$B$6+$H802*Settings!$B$7)</f>
        <v/>
      </c>
      <c r="Q802" s="23" t="str">
        <f aca="false">IF(COUNTA($A802:$J802)=0,"",$L802*Settings!$B$8)</f>
        <v/>
      </c>
      <c r="R802" s="23" t="str">
        <f aca="false">IF(COUNTA($A802:$J802)=0,"",($P802+$Q802)*Settings!$B$9)</f>
        <v/>
      </c>
      <c r="S802" s="23" t="str">
        <f aca="false">IF(COUNTA($A802:$J802)=0,"",$C802+$J802+SUM($M802:$R802))</f>
        <v/>
      </c>
      <c r="T802" s="23" t="str">
        <f aca="false">IF(COUNTA($A802:$J802)=0,"",$L802-$S802)</f>
        <v/>
      </c>
      <c r="U802" s="24" t="str">
        <f aca="false">IF(COUNTA($A802:$J802)=0,"",IF($L802=0,0,$T802/$L802))</f>
        <v/>
      </c>
      <c r="V802" s="24" t="str">
        <f aca="false">IF(COUNTA($A802:$J802)=0,"",IF($D802=0,0,$E802/$D802))</f>
        <v/>
      </c>
      <c r="W802" s="24" t="str">
        <f aca="false">IF(COUNTA($A802:$J802)=0,"",IF($F802=0,0,$G802/$F802))</f>
        <v/>
      </c>
      <c r="X802" s="24" t="str">
        <f aca="false">IF(COUNTA($A802:$J802)=0,"",IF($F802=0,0,$H802/$F802))</f>
        <v/>
      </c>
      <c r="Y802" s="25" t="str">
        <f aca="false">IF(COUNTA($A802:$J802)=0,"",IF($C802=0,0,$L802/$C802))</f>
        <v/>
      </c>
      <c r="Z802" s="23" t="str">
        <f aca="false">IF(COUNTA($A802:$J802)=0,"",IF($G802=0,0,$C802/$G802))</f>
        <v/>
      </c>
      <c r="AA802" s="23" t="str">
        <f aca="false">IF(COUNTA($A802:$J802)=0,"",IF($G802=0,0,$T802/$G802))</f>
        <v/>
      </c>
      <c r="AB802" s="9" t="str">
        <f aca="false">IF(COUNTA($A802:$J802)=0,"",IF($B802="","Pick a product",IF($E802&gt;$D802,"Confirmed &gt; received",IF($F802&gt;$E802,"Dispatched &gt; confirmed",IF($G802+$H802&gt;$F802,"Delivered + returned &gt; dispatched","OK")))))</f>
        <v/>
      </c>
    </row>
    <row r="803" customFormat="false" ht="15" hidden="false" customHeight="false" outlineLevel="0" collapsed="false">
      <c r="A803" s="20"/>
      <c r="B803" s="14"/>
      <c r="C803" s="15"/>
      <c r="D803" s="21"/>
      <c r="E803" s="21"/>
      <c r="F803" s="21"/>
      <c r="G803" s="21"/>
      <c r="H803" s="21"/>
      <c r="I803" s="15"/>
      <c r="J803" s="15"/>
      <c r="K803" s="22" t="str">
        <f aca="false">IF(COUNTA($A803:$J803)=0,"",IF($I803&lt;&gt;"",$I803,IFERROR(INDEX(Settings!$B$14:$B$28,MATCH($B803,Settings!$A$14:$A$28,0)),0)))</f>
        <v/>
      </c>
      <c r="L803" s="23" t="str">
        <f aca="false">IF(COUNTA($A803:$J803)=0,"",$G803*($K803+IFERROR(INDEX(Settings!$C$14:$C$28,MATCH($B803,Settings!$A$14:$A$28,0)),0)))</f>
        <v/>
      </c>
      <c r="M803" s="23" t="str">
        <f aca="false">IF(COUNTA($A803:$J803)=0,"",($G803+$H803*Settings!$B$10)*IFERROR(INDEX(Settings!$D$14:$D$28,MATCH($B803,Settings!$A$14:$A$28,0)),0))</f>
        <v/>
      </c>
      <c r="N803" s="23" t="str">
        <f aca="false">IF(COUNTA($A803:$J803)=0,"",$F803*IFERROR(INDEX(Settings!$E$14:$E$28,MATCH($B803,Settings!$A$14:$A$28,0)),0))</f>
        <v/>
      </c>
      <c r="O803" s="23" t="str">
        <f aca="false">IF(COUNTA($A803:$J803)=0,"",$D803*Settings!$B$5)</f>
        <v/>
      </c>
      <c r="P803" s="23" t="str">
        <f aca="false">IF(COUNTA($A803:$J803)=0,"",$G803*Settings!$B$6+$H803*Settings!$B$7)</f>
        <v/>
      </c>
      <c r="Q803" s="23" t="str">
        <f aca="false">IF(COUNTA($A803:$J803)=0,"",$L803*Settings!$B$8)</f>
        <v/>
      </c>
      <c r="R803" s="23" t="str">
        <f aca="false">IF(COUNTA($A803:$J803)=0,"",($P803+$Q803)*Settings!$B$9)</f>
        <v/>
      </c>
      <c r="S803" s="23" t="str">
        <f aca="false">IF(COUNTA($A803:$J803)=0,"",$C803+$J803+SUM($M803:$R803))</f>
        <v/>
      </c>
      <c r="T803" s="23" t="str">
        <f aca="false">IF(COUNTA($A803:$J803)=0,"",$L803-$S803)</f>
        <v/>
      </c>
      <c r="U803" s="24" t="str">
        <f aca="false">IF(COUNTA($A803:$J803)=0,"",IF($L803=0,0,$T803/$L803))</f>
        <v/>
      </c>
      <c r="V803" s="24" t="str">
        <f aca="false">IF(COUNTA($A803:$J803)=0,"",IF($D803=0,0,$E803/$D803))</f>
        <v/>
      </c>
      <c r="W803" s="24" t="str">
        <f aca="false">IF(COUNTA($A803:$J803)=0,"",IF($F803=0,0,$G803/$F803))</f>
        <v/>
      </c>
      <c r="X803" s="24" t="str">
        <f aca="false">IF(COUNTA($A803:$J803)=0,"",IF($F803=0,0,$H803/$F803))</f>
        <v/>
      </c>
      <c r="Y803" s="25" t="str">
        <f aca="false">IF(COUNTA($A803:$J803)=0,"",IF($C803=0,0,$L803/$C803))</f>
        <v/>
      </c>
      <c r="Z803" s="23" t="str">
        <f aca="false">IF(COUNTA($A803:$J803)=0,"",IF($G803=0,0,$C803/$G803))</f>
        <v/>
      </c>
      <c r="AA803" s="23" t="str">
        <f aca="false">IF(COUNTA($A803:$J803)=0,"",IF($G803=0,0,$T803/$G803))</f>
        <v/>
      </c>
      <c r="AB803" s="9" t="str">
        <f aca="false">IF(COUNTA($A803:$J803)=0,"",IF($B803="","Pick a product",IF($E803&gt;$D803,"Confirmed &gt; received",IF($F803&gt;$E803,"Dispatched &gt; confirmed",IF($G803+$H803&gt;$F803,"Delivered + returned &gt; dispatched","OK")))))</f>
        <v/>
      </c>
    </row>
    <row r="804" customFormat="false" ht="15" hidden="false" customHeight="false" outlineLevel="0" collapsed="false">
      <c r="A804" s="20"/>
      <c r="B804" s="14"/>
      <c r="C804" s="15"/>
      <c r="D804" s="21"/>
      <c r="E804" s="21"/>
      <c r="F804" s="21"/>
      <c r="G804" s="21"/>
      <c r="H804" s="21"/>
      <c r="I804" s="15"/>
      <c r="J804" s="15"/>
      <c r="K804" s="22" t="str">
        <f aca="false">IF(COUNTA($A804:$J804)=0,"",IF($I804&lt;&gt;"",$I804,IFERROR(INDEX(Settings!$B$14:$B$28,MATCH($B804,Settings!$A$14:$A$28,0)),0)))</f>
        <v/>
      </c>
      <c r="L804" s="23" t="str">
        <f aca="false">IF(COUNTA($A804:$J804)=0,"",$G804*($K804+IFERROR(INDEX(Settings!$C$14:$C$28,MATCH($B804,Settings!$A$14:$A$28,0)),0)))</f>
        <v/>
      </c>
      <c r="M804" s="23" t="str">
        <f aca="false">IF(COUNTA($A804:$J804)=0,"",($G804+$H804*Settings!$B$10)*IFERROR(INDEX(Settings!$D$14:$D$28,MATCH($B804,Settings!$A$14:$A$28,0)),0))</f>
        <v/>
      </c>
      <c r="N804" s="23" t="str">
        <f aca="false">IF(COUNTA($A804:$J804)=0,"",$F804*IFERROR(INDEX(Settings!$E$14:$E$28,MATCH($B804,Settings!$A$14:$A$28,0)),0))</f>
        <v/>
      </c>
      <c r="O804" s="23" t="str">
        <f aca="false">IF(COUNTA($A804:$J804)=0,"",$D804*Settings!$B$5)</f>
        <v/>
      </c>
      <c r="P804" s="23" t="str">
        <f aca="false">IF(COUNTA($A804:$J804)=0,"",$G804*Settings!$B$6+$H804*Settings!$B$7)</f>
        <v/>
      </c>
      <c r="Q804" s="23" t="str">
        <f aca="false">IF(COUNTA($A804:$J804)=0,"",$L804*Settings!$B$8)</f>
        <v/>
      </c>
      <c r="R804" s="23" t="str">
        <f aca="false">IF(COUNTA($A804:$J804)=0,"",($P804+$Q804)*Settings!$B$9)</f>
        <v/>
      </c>
      <c r="S804" s="23" t="str">
        <f aca="false">IF(COUNTA($A804:$J804)=0,"",$C804+$J804+SUM($M804:$R804))</f>
        <v/>
      </c>
      <c r="T804" s="23" t="str">
        <f aca="false">IF(COUNTA($A804:$J804)=0,"",$L804-$S804)</f>
        <v/>
      </c>
      <c r="U804" s="24" t="str">
        <f aca="false">IF(COUNTA($A804:$J804)=0,"",IF($L804=0,0,$T804/$L804))</f>
        <v/>
      </c>
      <c r="V804" s="24" t="str">
        <f aca="false">IF(COUNTA($A804:$J804)=0,"",IF($D804=0,0,$E804/$D804))</f>
        <v/>
      </c>
      <c r="W804" s="24" t="str">
        <f aca="false">IF(COUNTA($A804:$J804)=0,"",IF($F804=0,0,$G804/$F804))</f>
        <v/>
      </c>
      <c r="X804" s="24" t="str">
        <f aca="false">IF(COUNTA($A804:$J804)=0,"",IF($F804=0,0,$H804/$F804))</f>
        <v/>
      </c>
      <c r="Y804" s="25" t="str">
        <f aca="false">IF(COUNTA($A804:$J804)=0,"",IF($C804=0,0,$L804/$C804))</f>
        <v/>
      </c>
      <c r="Z804" s="23" t="str">
        <f aca="false">IF(COUNTA($A804:$J804)=0,"",IF($G804=0,0,$C804/$G804))</f>
        <v/>
      </c>
      <c r="AA804" s="23" t="str">
        <f aca="false">IF(COUNTA($A804:$J804)=0,"",IF($G804=0,0,$T804/$G804))</f>
        <v/>
      </c>
      <c r="AB804" s="9" t="str">
        <f aca="false">IF(COUNTA($A804:$J804)=0,"",IF($B804="","Pick a product",IF($E804&gt;$D804,"Confirmed &gt; received",IF($F804&gt;$E804,"Dispatched &gt; confirmed",IF($G804+$H804&gt;$F804,"Delivered + returned &gt; dispatched","OK")))))</f>
        <v/>
      </c>
    </row>
    <row r="805" customFormat="false" ht="15" hidden="false" customHeight="false" outlineLevel="0" collapsed="false">
      <c r="A805" s="20"/>
      <c r="B805" s="14"/>
      <c r="C805" s="15"/>
      <c r="D805" s="21"/>
      <c r="E805" s="21"/>
      <c r="F805" s="21"/>
      <c r="G805" s="21"/>
      <c r="H805" s="21"/>
      <c r="I805" s="15"/>
      <c r="J805" s="15"/>
      <c r="K805" s="22" t="str">
        <f aca="false">IF(COUNTA($A805:$J805)=0,"",IF($I805&lt;&gt;"",$I805,IFERROR(INDEX(Settings!$B$14:$B$28,MATCH($B805,Settings!$A$14:$A$28,0)),0)))</f>
        <v/>
      </c>
      <c r="L805" s="23" t="str">
        <f aca="false">IF(COUNTA($A805:$J805)=0,"",$G805*($K805+IFERROR(INDEX(Settings!$C$14:$C$28,MATCH($B805,Settings!$A$14:$A$28,0)),0)))</f>
        <v/>
      </c>
      <c r="M805" s="23" t="str">
        <f aca="false">IF(COUNTA($A805:$J805)=0,"",($G805+$H805*Settings!$B$10)*IFERROR(INDEX(Settings!$D$14:$D$28,MATCH($B805,Settings!$A$14:$A$28,0)),0))</f>
        <v/>
      </c>
      <c r="N805" s="23" t="str">
        <f aca="false">IF(COUNTA($A805:$J805)=0,"",$F805*IFERROR(INDEX(Settings!$E$14:$E$28,MATCH($B805,Settings!$A$14:$A$28,0)),0))</f>
        <v/>
      </c>
      <c r="O805" s="23" t="str">
        <f aca="false">IF(COUNTA($A805:$J805)=0,"",$D805*Settings!$B$5)</f>
        <v/>
      </c>
      <c r="P805" s="23" t="str">
        <f aca="false">IF(COUNTA($A805:$J805)=0,"",$G805*Settings!$B$6+$H805*Settings!$B$7)</f>
        <v/>
      </c>
      <c r="Q805" s="23" t="str">
        <f aca="false">IF(COUNTA($A805:$J805)=0,"",$L805*Settings!$B$8)</f>
        <v/>
      </c>
      <c r="R805" s="23" t="str">
        <f aca="false">IF(COUNTA($A805:$J805)=0,"",($P805+$Q805)*Settings!$B$9)</f>
        <v/>
      </c>
      <c r="S805" s="23" t="str">
        <f aca="false">IF(COUNTA($A805:$J805)=0,"",$C805+$J805+SUM($M805:$R805))</f>
        <v/>
      </c>
      <c r="T805" s="23" t="str">
        <f aca="false">IF(COUNTA($A805:$J805)=0,"",$L805-$S805)</f>
        <v/>
      </c>
      <c r="U805" s="24" t="str">
        <f aca="false">IF(COUNTA($A805:$J805)=0,"",IF($L805=0,0,$T805/$L805))</f>
        <v/>
      </c>
      <c r="V805" s="24" t="str">
        <f aca="false">IF(COUNTA($A805:$J805)=0,"",IF($D805=0,0,$E805/$D805))</f>
        <v/>
      </c>
      <c r="W805" s="24" t="str">
        <f aca="false">IF(COUNTA($A805:$J805)=0,"",IF($F805=0,0,$G805/$F805))</f>
        <v/>
      </c>
      <c r="X805" s="24" t="str">
        <f aca="false">IF(COUNTA($A805:$J805)=0,"",IF($F805=0,0,$H805/$F805))</f>
        <v/>
      </c>
      <c r="Y805" s="25" t="str">
        <f aca="false">IF(COUNTA($A805:$J805)=0,"",IF($C805=0,0,$L805/$C805))</f>
        <v/>
      </c>
      <c r="Z805" s="23" t="str">
        <f aca="false">IF(COUNTA($A805:$J805)=0,"",IF($G805=0,0,$C805/$G805))</f>
        <v/>
      </c>
      <c r="AA805" s="23" t="str">
        <f aca="false">IF(COUNTA($A805:$J805)=0,"",IF($G805=0,0,$T805/$G805))</f>
        <v/>
      </c>
      <c r="AB805" s="9" t="str">
        <f aca="false">IF(COUNTA($A805:$J805)=0,"",IF($B805="","Pick a product",IF($E805&gt;$D805,"Confirmed &gt; received",IF($F805&gt;$E805,"Dispatched &gt; confirmed",IF($G805+$H805&gt;$F805,"Delivered + returned &gt; dispatched","OK")))))</f>
        <v/>
      </c>
    </row>
    <row r="806" customFormat="false" ht="15" hidden="false" customHeight="false" outlineLevel="0" collapsed="false">
      <c r="A806" s="20"/>
      <c r="B806" s="14"/>
      <c r="C806" s="15"/>
      <c r="D806" s="21"/>
      <c r="E806" s="21"/>
      <c r="F806" s="21"/>
      <c r="G806" s="21"/>
      <c r="H806" s="21"/>
      <c r="I806" s="15"/>
      <c r="J806" s="15"/>
      <c r="K806" s="22" t="str">
        <f aca="false">IF(COUNTA($A806:$J806)=0,"",IF($I806&lt;&gt;"",$I806,IFERROR(INDEX(Settings!$B$14:$B$28,MATCH($B806,Settings!$A$14:$A$28,0)),0)))</f>
        <v/>
      </c>
      <c r="L806" s="23" t="str">
        <f aca="false">IF(COUNTA($A806:$J806)=0,"",$G806*($K806+IFERROR(INDEX(Settings!$C$14:$C$28,MATCH($B806,Settings!$A$14:$A$28,0)),0)))</f>
        <v/>
      </c>
      <c r="M806" s="23" t="str">
        <f aca="false">IF(COUNTA($A806:$J806)=0,"",($G806+$H806*Settings!$B$10)*IFERROR(INDEX(Settings!$D$14:$D$28,MATCH($B806,Settings!$A$14:$A$28,0)),0))</f>
        <v/>
      </c>
      <c r="N806" s="23" t="str">
        <f aca="false">IF(COUNTA($A806:$J806)=0,"",$F806*IFERROR(INDEX(Settings!$E$14:$E$28,MATCH($B806,Settings!$A$14:$A$28,0)),0))</f>
        <v/>
      </c>
      <c r="O806" s="23" t="str">
        <f aca="false">IF(COUNTA($A806:$J806)=0,"",$D806*Settings!$B$5)</f>
        <v/>
      </c>
      <c r="P806" s="23" t="str">
        <f aca="false">IF(COUNTA($A806:$J806)=0,"",$G806*Settings!$B$6+$H806*Settings!$B$7)</f>
        <v/>
      </c>
      <c r="Q806" s="23" t="str">
        <f aca="false">IF(COUNTA($A806:$J806)=0,"",$L806*Settings!$B$8)</f>
        <v/>
      </c>
      <c r="R806" s="23" t="str">
        <f aca="false">IF(COUNTA($A806:$J806)=0,"",($P806+$Q806)*Settings!$B$9)</f>
        <v/>
      </c>
      <c r="S806" s="23" t="str">
        <f aca="false">IF(COUNTA($A806:$J806)=0,"",$C806+$J806+SUM($M806:$R806))</f>
        <v/>
      </c>
      <c r="T806" s="23" t="str">
        <f aca="false">IF(COUNTA($A806:$J806)=0,"",$L806-$S806)</f>
        <v/>
      </c>
      <c r="U806" s="24" t="str">
        <f aca="false">IF(COUNTA($A806:$J806)=0,"",IF($L806=0,0,$T806/$L806))</f>
        <v/>
      </c>
      <c r="V806" s="24" t="str">
        <f aca="false">IF(COUNTA($A806:$J806)=0,"",IF($D806=0,0,$E806/$D806))</f>
        <v/>
      </c>
      <c r="W806" s="24" t="str">
        <f aca="false">IF(COUNTA($A806:$J806)=0,"",IF($F806=0,0,$G806/$F806))</f>
        <v/>
      </c>
      <c r="X806" s="24" t="str">
        <f aca="false">IF(COUNTA($A806:$J806)=0,"",IF($F806=0,0,$H806/$F806))</f>
        <v/>
      </c>
      <c r="Y806" s="25" t="str">
        <f aca="false">IF(COUNTA($A806:$J806)=0,"",IF($C806=0,0,$L806/$C806))</f>
        <v/>
      </c>
      <c r="Z806" s="23" t="str">
        <f aca="false">IF(COUNTA($A806:$J806)=0,"",IF($G806=0,0,$C806/$G806))</f>
        <v/>
      </c>
      <c r="AA806" s="23" t="str">
        <f aca="false">IF(COUNTA($A806:$J806)=0,"",IF($G806=0,0,$T806/$G806))</f>
        <v/>
      </c>
      <c r="AB806" s="9" t="str">
        <f aca="false">IF(COUNTA($A806:$J806)=0,"",IF($B806="","Pick a product",IF($E806&gt;$D806,"Confirmed &gt; received",IF($F806&gt;$E806,"Dispatched &gt; confirmed",IF($G806+$H806&gt;$F806,"Delivered + returned &gt; dispatched","OK")))))</f>
        <v/>
      </c>
    </row>
    <row r="807" customFormat="false" ht="15" hidden="false" customHeight="false" outlineLevel="0" collapsed="false">
      <c r="A807" s="20"/>
      <c r="B807" s="14"/>
      <c r="C807" s="15"/>
      <c r="D807" s="21"/>
      <c r="E807" s="21"/>
      <c r="F807" s="21"/>
      <c r="G807" s="21"/>
      <c r="H807" s="21"/>
      <c r="I807" s="15"/>
      <c r="J807" s="15"/>
      <c r="K807" s="22" t="str">
        <f aca="false">IF(COUNTA($A807:$J807)=0,"",IF($I807&lt;&gt;"",$I807,IFERROR(INDEX(Settings!$B$14:$B$28,MATCH($B807,Settings!$A$14:$A$28,0)),0)))</f>
        <v/>
      </c>
      <c r="L807" s="23" t="str">
        <f aca="false">IF(COUNTA($A807:$J807)=0,"",$G807*($K807+IFERROR(INDEX(Settings!$C$14:$C$28,MATCH($B807,Settings!$A$14:$A$28,0)),0)))</f>
        <v/>
      </c>
      <c r="M807" s="23" t="str">
        <f aca="false">IF(COUNTA($A807:$J807)=0,"",($G807+$H807*Settings!$B$10)*IFERROR(INDEX(Settings!$D$14:$D$28,MATCH($B807,Settings!$A$14:$A$28,0)),0))</f>
        <v/>
      </c>
      <c r="N807" s="23" t="str">
        <f aca="false">IF(COUNTA($A807:$J807)=0,"",$F807*IFERROR(INDEX(Settings!$E$14:$E$28,MATCH($B807,Settings!$A$14:$A$28,0)),0))</f>
        <v/>
      </c>
      <c r="O807" s="23" t="str">
        <f aca="false">IF(COUNTA($A807:$J807)=0,"",$D807*Settings!$B$5)</f>
        <v/>
      </c>
      <c r="P807" s="23" t="str">
        <f aca="false">IF(COUNTA($A807:$J807)=0,"",$G807*Settings!$B$6+$H807*Settings!$B$7)</f>
        <v/>
      </c>
      <c r="Q807" s="23" t="str">
        <f aca="false">IF(COUNTA($A807:$J807)=0,"",$L807*Settings!$B$8)</f>
        <v/>
      </c>
      <c r="R807" s="23" t="str">
        <f aca="false">IF(COUNTA($A807:$J807)=0,"",($P807+$Q807)*Settings!$B$9)</f>
        <v/>
      </c>
      <c r="S807" s="23" t="str">
        <f aca="false">IF(COUNTA($A807:$J807)=0,"",$C807+$J807+SUM($M807:$R807))</f>
        <v/>
      </c>
      <c r="T807" s="23" t="str">
        <f aca="false">IF(COUNTA($A807:$J807)=0,"",$L807-$S807)</f>
        <v/>
      </c>
      <c r="U807" s="24" t="str">
        <f aca="false">IF(COUNTA($A807:$J807)=0,"",IF($L807=0,0,$T807/$L807))</f>
        <v/>
      </c>
      <c r="V807" s="24" t="str">
        <f aca="false">IF(COUNTA($A807:$J807)=0,"",IF($D807=0,0,$E807/$D807))</f>
        <v/>
      </c>
      <c r="W807" s="24" t="str">
        <f aca="false">IF(COUNTA($A807:$J807)=0,"",IF($F807=0,0,$G807/$F807))</f>
        <v/>
      </c>
      <c r="X807" s="24" t="str">
        <f aca="false">IF(COUNTA($A807:$J807)=0,"",IF($F807=0,0,$H807/$F807))</f>
        <v/>
      </c>
      <c r="Y807" s="25" t="str">
        <f aca="false">IF(COUNTA($A807:$J807)=0,"",IF($C807=0,0,$L807/$C807))</f>
        <v/>
      </c>
      <c r="Z807" s="23" t="str">
        <f aca="false">IF(COUNTA($A807:$J807)=0,"",IF($G807=0,0,$C807/$G807))</f>
        <v/>
      </c>
      <c r="AA807" s="23" t="str">
        <f aca="false">IF(COUNTA($A807:$J807)=0,"",IF($G807=0,0,$T807/$G807))</f>
        <v/>
      </c>
      <c r="AB807" s="9" t="str">
        <f aca="false">IF(COUNTA($A807:$J807)=0,"",IF($B807="","Pick a product",IF($E807&gt;$D807,"Confirmed &gt; received",IF($F807&gt;$E807,"Dispatched &gt; confirmed",IF($G807+$H807&gt;$F807,"Delivered + returned &gt; dispatched","OK")))))</f>
        <v/>
      </c>
    </row>
    <row r="808" customFormat="false" ht="15" hidden="false" customHeight="false" outlineLevel="0" collapsed="false">
      <c r="A808" s="20"/>
      <c r="B808" s="14"/>
      <c r="C808" s="15"/>
      <c r="D808" s="21"/>
      <c r="E808" s="21"/>
      <c r="F808" s="21"/>
      <c r="G808" s="21"/>
      <c r="H808" s="21"/>
      <c r="I808" s="15"/>
      <c r="J808" s="15"/>
      <c r="K808" s="22" t="str">
        <f aca="false">IF(COUNTA($A808:$J808)=0,"",IF($I808&lt;&gt;"",$I808,IFERROR(INDEX(Settings!$B$14:$B$28,MATCH($B808,Settings!$A$14:$A$28,0)),0)))</f>
        <v/>
      </c>
      <c r="L808" s="23" t="str">
        <f aca="false">IF(COUNTA($A808:$J808)=0,"",$G808*($K808+IFERROR(INDEX(Settings!$C$14:$C$28,MATCH($B808,Settings!$A$14:$A$28,0)),0)))</f>
        <v/>
      </c>
      <c r="M808" s="23" t="str">
        <f aca="false">IF(COUNTA($A808:$J808)=0,"",($G808+$H808*Settings!$B$10)*IFERROR(INDEX(Settings!$D$14:$D$28,MATCH($B808,Settings!$A$14:$A$28,0)),0))</f>
        <v/>
      </c>
      <c r="N808" s="23" t="str">
        <f aca="false">IF(COUNTA($A808:$J808)=0,"",$F808*IFERROR(INDEX(Settings!$E$14:$E$28,MATCH($B808,Settings!$A$14:$A$28,0)),0))</f>
        <v/>
      </c>
      <c r="O808" s="23" t="str">
        <f aca="false">IF(COUNTA($A808:$J808)=0,"",$D808*Settings!$B$5)</f>
        <v/>
      </c>
      <c r="P808" s="23" t="str">
        <f aca="false">IF(COUNTA($A808:$J808)=0,"",$G808*Settings!$B$6+$H808*Settings!$B$7)</f>
        <v/>
      </c>
      <c r="Q808" s="23" t="str">
        <f aca="false">IF(COUNTA($A808:$J808)=0,"",$L808*Settings!$B$8)</f>
        <v/>
      </c>
      <c r="R808" s="23" t="str">
        <f aca="false">IF(COUNTA($A808:$J808)=0,"",($P808+$Q808)*Settings!$B$9)</f>
        <v/>
      </c>
      <c r="S808" s="23" t="str">
        <f aca="false">IF(COUNTA($A808:$J808)=0,"",$C808+$J808+SUM($M808:$R808))</f>
        <v/>
      </c>
      <c r="T808" s="23" t="str">
        <f aca="false">IF(COUNTA($A808:$J808)=0,"",$L808-$S808)</f>
        <v/>
      </c>
      <c r="U808" s="24" t="str">
        <f aca="false">IF(COUNTA($A808:$J808)=0,"",IF($L808=0,0,$T808/$L808))</f>
        <v/>
      </c>
      <c r="V808" s="24" t="str">
        <f aca="false">IF(COUNTA($A808:$J808)=0,"",IF($D808=0,0,$E808/$D808))</f>
        <v/>
      </c>
      <c r="W808" s="24" t="str">
        <f aca="false">IF(COUNTA($A808:$J808)=0,"",IF($F808=0,0,$G808/$F808))</f>
        <v/>
      </c>
      <c r="X808" s="24" t="str">
        <f aca="false">IF(COUNTA($A808:$J808)=0,"",IF($F808=0,0,$H808/$F808))</f>
        <v/>
      </c>
      <c r="Y808" s="25" t="str">
        <f aca="false">IF(COUNTA($A808:$J808)=0,"",IF($C808=0,0,$L808/$C808))</f>
        <v/>
      </c>
      <c r="Z808" s="23" t="str">
        <f aca="false">IF(COUNTA($A808:$J808)=0,"",IF($G808=0,0,$C808/$G808))</f>
        <v/>
      </c>
      <c r="AA808" s="23" t="str">
        <f aca="false">IF(COUNTA($A808:$J808)=0,"",IF($G808=0,0,$T808/$G808))</f>
        <v/>
      </c>
      <c r="AB808" s="9" t="str">
        <f aca="false">IF(COUNTA($A808:$J808)=0,"",IF($B808="","Pick a product",IF($E808&gt;$D808,"Confirmed &gt; received",IF($F808&gt;$E808,"Dispatched &gt; confirmed",IF($G808+$H808&gt;$F808,"Delivered + returned &gt; dispatched","OK")))))</f>
        <v/>
      </c>
    </row>
    <row r="809" customFormat="false" ht="15" hidden="false" customHeight="false" outlineLevel="0" collapsed="false">
      <c r="A809" s="20"/>
      <c r="B809" s="14"/>
      <c r="C809" s="15"/>
      <c r="D809" s="21"/>
      <c r="E809" s="21"/>
      <c r="F809" s="21"/>
      <c r="G809" s="21"/>
      <c r="H809" s="21"/>
      <c r="I809" s="15"/>
      <c r="J809" s="15"/>
      <c r="K809" s="22" t="str">
        <f aca="false">IF(COUNTA($A809:$J809)=0,"",IF($I809&lt;&gt;"",$I809,IFERROR(INDEX(Settings!$B$14:$B$28,MATCH($B809,Settings!$A$14:$A$28,0)),0)))</f>
        <v/>
      </c>
      <c r="L809" s="23" t="str">
        <f aca="false">IF(COUNTA($A809:$J809)=0,"",$G809*($K809+IFERROR(INDEX(Settings!$C$14:$C$28,MATCH($B809,Settings!$A$14:$A$28,0)),0)))</f>
        <v/>
      </c>
      <c r="M809" s="23" t="str">
        <f aca="false">IF(COUNTA($A809:$J809)=0,"",($G809+$H809*Settings!$B$10)*IFERROR(INDEX(Settings!$D$14:$D$28,MATCH($B809,Settings!$A$14:$A$28,0)),0))</f>
        <v/>
      </c>
      <c r="N809" s="23" t="str">
        <f aca="false">IF(COUNTA($A809:$J809)=0,"",$F809*IFERROR(INDEX(Settings!$E$14:$E$28,MATCH($B809,Settings!$A$14:$A$28,0)),0))</f>
        <v/>
      </c>
      <c r="O809" s="23" t="str">
        <f aca="false">IF(COUNTA($A809:$J809)=0,"",$D809*Settings!$B$5)</f>
        <v/>
      </c>
      <c r="P809" s="23" t="str">
        <f aca="false">IF(COUNTA($A809:$J809)=0,"",$G809*Settings!$B$6+$H809*Settings!$B$7)</f>
        <v/>
      </c>
      <c r="Q809" s="23" t="str">
        <f aca="false">IF(COUNTA($A809:$J809)=0,"",$L809*Settings!$B$8)</f>
        <v/>
      </c>
      <c r="R809" s="23" t="str">
        <f aca="false">IF(COUNTA($A809:$J809)=0,"",($P809+$Q809)*Settings!$B$9)</f>
        <v/>
      </c>
      <c r="S809" s="23" t="str">
        <f aca="false">IF(COUNTA($A809:$J809)=0,"",$C809+$J809+SUM($M809:$R809))</f>
        <v/>
      </c>
      <c r="T809" s="23" t="str">
        <f aca="false">IF(COUNTA($A809:$J809)=0,"",$L809-$S809)</f>
        <v/>
      </c>
      <c r="U809" s="24" t="str">
        <f aca="false">IF(COUNTA($A809:$J809)=0,"",IF($L809=0,0,$T809/$L809))</f>
        <v/>
      </c>
      <c r="V809" s="24" t="str">
        <f aca="false">IF(COUNTA($A809:$J809)=0,"",IF($D809=0,0,$E809/$D809))</f>
        <v/>
      </c>
      <c r="W809" s="24" t="str">
        <f aca="false">IF(COUNTA($A809:$J809)=0,"",IF($F809=0,0,$G809/$F809))</f>
        <v/>
      </c>
      <c r="X809" s="24" t="str">
        <f aca="false">IF(COUNTA($A809:$J809)=0,"",IF($F809=0,0,$H809/$F809))</f>
        <v/>
      </c>
      <c r="Y809" s="25" t="str">
        <f aca="false">IF(COUNTA($A809:$J809)=0,"",IF($C809=0,0,$L809/$C809))</f>
        <v/>
      </c>
      <c r="Z809" s="23" t="str">
        <f aca="false">IF(COUNTA($A809:$J809)=0,"",IF($G809=0,0,$C809/$G809))</f>
        <v/>
      </c>
      <c r="AA809" s="23" t="str">
        <f aca="false">IF(COUNTA($A809:$J809)=0,"",IF($G809=0,0,$T809/$G809))</f>
        <v/>
      </c>
      <c r="AB809" s="9" t="str">
        <f aca="false">IF(COUNTA($A809:$J809)=0,"",IF($B809="","Pick a product",IF($E809&gt;$D809,"Confirmed &gt; received",IF($F809&gt;$E809,"Dispatched &gt; confirmed",IF($G809+$H809&gt;$F809,"Delivered + returned &gt; dispatched","OK")))))</f>
        <v/>
      </c>
    </row>
    <row r="810" customFormat="false" ht="15" hidden="false" customHeight="false" outlineLevel="0" collapsed="false">
      <c r="A810" s="20"/>
      <c r="B810" s="14"/>
      <c r="C810" s="15"/>
      <c r="D810" s="21"/>
      <c r="E810" s="21"/>
      <c r="F810" s="21"/>
      <c r="G810" s="21"/>
      <c r="H810" s="21"/>
      <c r="I810" s="15"/>
      <c r="J810" s="15"/>
      <c r="K810" s="22" t="str">
        <f aca="false">IF(COUNTA($A810:$J810)=0,"",IF($I810&lt;&gt;"",$I810,IFERROR(INDEX(Settings!$B$14:$B$28,MATCH($B810,Settings!$A$14:$A$28,0)),0)))</f>
        <v/>
      </c>
      <c r="L810" s="23" t="str">
        <f aca="false">IF(COUNTA($A810:$J810)=0,"",$G810*($K810+IFERROR(INDEX(Settings!$C$14:$C$28,MATCH($B810,Settings!$A$14:$A$28,0)),0)))</f>
        <v/>
      </c>
      <c r="M810" s="23" t="str">
        <f aca="false">IF(COUNTA($A810:$J810)=0,"",($G810+$H810*Settings!$B$10)*IFERROR(INDEX(Settings!$D$14:$D$28,MATCH($B810,Settings!$A$14:$A$28,0)),0))</f>
        <v/>
      </c>
      <c r="N810" s="23" t="str">
        <f aca="false">IF(COUNTA($A810:$J810)=0,"",$F810*IFERROR(INDEX(Settings!$E$14:$E$28,MATCH($B810,Settings!$A$14:$A$28,0)),0))</f>
        <v/>
      </c>
      <c r="O810" s="23" t="str">
        <f aca="false">IF(COUNTA($A810:$J810)=0,"",$D810*Settings!$B$5)</f>
        <v/>
      </c>
      <c r="P810" s="23" t="str">
        <f aca="false">IF(COUNTA($A810:$J810)=0,"",$G810*Settings!$B$6+$H810*Settings!$B$7)</f>
        <v/>
      </c>
      <c r="Q810" s="23" t="str">
        <f aca="false">IF(COUNTA($A810:$J810)=0,"",$L810*Settings!$B$8)</f>
        <v/>
      </c>
      <c r="R810" s="23" t="str">
        <f aca="false">IF(COUNTA($A810:$J810)=0,"",($P810+$Q810)*Settings!$B$9)</f>
        <v/>
      </c>
      <c r="S810" s="23" t="str">
        <f aca="false">IF(COUNTA($A810:$J810)=0,"",$C810+$J810+SUM($M810:$R810))</f>
        <v/>
      </c>
      <c r="T810" s="23" t="str">
        <f aca="false">IF(COUNTA($A810:$J810)=0,"",$L810-$S810)</f>
        <v/>
      </c>
      <c r="U810" s="24" t="str">
        <f aca="false">IF(COUNTA($A810:$J810)=0,"",IF($L810=0,0,$T810/$L810))</f>
        <v/>
      </c>
      <c r="V810" s="24" t="str">
        <f aca="false">IF(COUNTA($A810:$J810)=0,"",IF($D810=0,0,$E810/$D810))</f>
        <v/>
      </c>
      <c r="W810" s="24" t="str">
        <f aca="false">IF(COUNTA($A810:$J810)=0,"",IF($F810=0,0,$G810/$F810))</f>
        <v/>
      </c>
      <c r="X810" s="24" t="str">
        <f aca="false">IF(COUNTA($A810:$J810)=0,"",IF($F810=0,0,$H810/$F810))</f>
        <v/>
      </c>
      <c r="Y810" s="25" t="str">
        <f aca="false">IF(COUNTA($A810:$J810)=0,"",IF($C810=0,0,$L810/$C810))</f>
        <v/>
      </c>
      <c r="Z810" s="23" t="str">
        <f aca="false">IF(COUNTA($A810:$J810)=0,"",IF($G810=0,0,$C810/$G810))</f>
        <v/>
      </c>
      <c r="AA810" s="23" t="str">
        <f aca="false">IF(COUNTA($A810:$J810)=0,"",IF($G810=0,0,$T810/$G810))</f>
        <v/>
      </c>
      <c r="AB810" s="9" t="str">
        <f aca="false">IF(COUNTA($A810:$J810)=0,"",IF($B810="","Pick a product",IF($E810&gt;$D810,"Confirmed &gt; received",IF($F810&gt;$E810,"Dispatched &gt; confirmed",IF($G810+$H810&gt;$F810,"Delivered + returned &gt; dispatched","OK")))))</f>
        <v/>
      </c>
    </row>
    <row r="811" customFormat="false" ht="15" hidden="false" customHeight="false" outlineLevel="0" collapsed="false">
      <c r="A811" s="20"/>
      <c r="B811" s="14"/>
      <c r="C811" s="15"/>
      <c r="D811" s="21"/>
      <c r="E811" s="21"/>
      <c r="F811" s="21"/>
      <c r="G811" s="21"/>
      <c r="H811" s="21"/>
      <c r="I811" s="15"/>
      <c r="J811" s="15"/>
      <c r="K811" s="22" t="str">
        <f aca="false">IF(COUNTA($A811:$J811)=0,"",IF($I811&lt;&gt;"",$I811,IFERROR(INDEX(Settings!$B$14:$B$28,MATCH($B811,Settings!$A$14:$A$28,0)),0)))</f>
        <v/>
      </c>
      <c r="L811" s="23" t="str">
        <f aca="false">IF(COUNTA($A811:$J811)=0,"",$G811*($K811+IFERROR(INDEX(Settings!$C$14:$C$28,MATCH($B811,Settings!$A$14:$A$28,0)),0)))</f>
        <v/>
      </c>
      <c r="M811" s="23" t="str">
        <f aca="false">IF(COUNTA($A811:$J811)=0,"",($G811+$H811*Settings!$B$10)*IFERROR(INDEX(Settings!$D$14:$D$28,MATCH($B811,Settings!$A$14:$A$28,0)),0))</f>
        <v/>
      </c>
      <c r="N811" s="23" t="str">
        <f aca="false">IF(COUNTA($A811:$J811)=0,"",$F811*IFERROR(INDEX(Settings!$E$14:$E$28,MATCH($B811,Settings!$A$14:$A$28,0)),0))</f>
        <v/>
      </c>
      <c r="O811" s="23" t="str">
        <f aca="false">IF(COUNTA($A811:$J811)=0,"",$D811*Settings!$B$5)</f>
        <v/>
      </c>
      <c r="P811" s="23" t="str">
        <f aca="false">IF(COUNTA($A811:$J811)=0,"",$G811*Settings!$B$6+$H811*Settings!$B$7)</f>
        <v/>
      </c>
      <c r="Q811" s="23" t="str">
        <f aca="false">IF(COUNTA($A811:$J811)=0,"",$L811*Settings!$B$8)</f>
        <v/>
      </c>
      <c r="R811" s="23" t="str">
        <f aca="false">IF(COUNTA($A811:$J811)=0,"",($P811+$Q811)*Settings!$B$9)</f>
        <v/>
      </c>
      <c r="S811" s="23" t="str">
        <f aca="false">IF(COUNTA($A811:$J811)=0,"",$C811+$J811+SUM($M811:$R811))</f>
        <v/>
      </c>
      <c r="T811" s="23" t="str">
        <f aca="false">IF(COUNTA($A811:$J811)=0,"",$L811-$S811)</f>
        <v/>
      </c>
      <c r="U811" s="24" t="str">
        <f aca="false">IF(COUNTA($A811:$J811)=0,"",IF($L811=0,0,$T811/$L811))</f>
        <v/>
      </c>
      <c r="V811" s="24" t="str">
        <f aca="false">IF(COUNTA($A811:$J811)=0,"",IF($D811=0,0,$E811/$D811))</f>
        <v/>
      </c>
      <c r="W811" s="24" t="str">
        <f aca="false">IF(COUNTA($A811:$J811)=0,"",IF($F811=0,0,$G811/$F811))</f>
        <v/>
      </c>
      <c r="X811" s="24" t="str">
        <f aca="false">IF(COUNTA($A811:$J811)=0,"",IF($F811=0,0,$H811/$F811))</f>
        <v/>
      </c>
      <c r="Y811" s="25" t="str">
        <f aca="false">IF(COUNTA($A811:$J811)=0,"",IF($C811=0,0,$L811/$C811))</f>
        <v/>
      </c>
      <c r="Z811" s="23" t="str">
        <f aca="false">IF(COUNTA($A811:$J811)=0,"",IF($G811=0,0,$C811/$G811))</f>
        <v/>
      </c>
      <c r="AA811" s="23" t="str">
        <f aca="false">IF(COUNTA($A811:$J811)=0,"",IF($G811=0,0,$T811/$G811))</f>
        <v/>
      </c>
      <c r="AB811" s="9" t="str">
        <f aca="false">IF(COUNTA($A811:$J811)=0,"",IF($B811="","Pick a product",IF($E811&gt;$D811,"Confirmed &gt; received",IF($F811&gt;$E811,"Dispatched &gt; confirmed",IF($G811+$H811&gt;$F811,"Delivered + returned &gt; dispatched","OK")))))</f>
        <v/>
      </c>
    </row>
    <row r="812" customFormat="false" ht="15" hidden="false" customHeight="false" outlineLevel="0" collapsed="false">
      <c r="A812" s="20"/>
      <c r="B812" s="14"/>
      <c r="C812" s="15"/>
      <c r="D812" s="21"/>
      <c r="E812" s="21"/>
      <c r="F812" s="21"/>
      <c r="G812" s="21"/>
      <c r="H812" s="21"/>
      <c r="I812" s="15"/>
      <c r="J812" s="15"/>
      <c r="K812" s="22" t="str">
        <f aca="false">IF(COUNTA($A812:$J812)=0,"",IF($I812&lt;&gt;"",$I812,IFERROR(INDEX(Settings!$B$14:$B$28,MATCH($B812,Settings!$A$14:$A$28,0)),0)))</f>
        <v/>
      </c>
      <c r="L812" s="23" t="str">
        <f aca="false">IF(COUNTA($A812:$J812)=0,"",$G812*($K812+IFERROR(INDEX(Settings!$C$14:$C$28,MATCH($B812,Settings!$A$14:$A$28,0)),0)))</f>
        <v/>
      </c>
      <c r="M812" s="23" t="str">
        <f aca="false">IF(COUNTA($A812:$J812)=0,"",($G812+$H812*Settings!$B$10)*IFERROR(INDEX(Settings!$D$14:$D$28,MATCH($B812,Settings!$A$14:$A$28,0)),0))</f>
        <v/>
      </c>
      <c r="N812" s="23" t="str">
        <f aca="false">IF(COUNTA($A812:$J812)=0,"",$F812*IFERROR(INDEX(Settings!$E$14:$E$28,MATCH($B812,Settings!$A$14:$A$28,0)),0))</f>
        <v/>
      </c>
      <c r="O812" s="23" t="str">
        <f aca="false">IF(COUNTA($A812:$J812)=0,"",$D812*Settings!$B$5)</f>
        <v/>
      </c>
      <c r="P812" s="23" t="str">
        <f aca="false">IF(COUNTA($A812:$J812)=0,"",$G812*Settings!$B$6+$H812*Settings!$B$7)</f>
        <v/>
      </c>
      <c r="Q812" s="23" t="str">
        <f aca="false">IF(COUNTA($A812:$J812)=0,"",$L812*Settings!$B$8)</f>
        <v/>
      </c>
      <c r="R812" s="23" t="str">
        <f aca="false">IF(COUNTA($A812:$J812)=0,"",($P812+$Q812)*Settings!$B$9)</f>
        <v/>
      </c>
      <c r="S812" s="23" t="str">
        <f aca="false">IF(COUNTA($A812:$J812)=0,"",$C812+$J812+SUM($M812:$R812))</f>
        <v/>
      </c>
      <c r="T812" s="23" t="str">
        <f aca="false">IF(COUNTA($A812:$J812)=0,"",$L812-$S812)</f>
        <v/>
      </c>
      <c r="U812" s="24" t="str">
        <f aca="false">IF(COUNTA($A812:$J812)=0,"",IF($L812=0,0,$T812/$L812))</f>
        <v/>
      </c>
      <c r="V812" s="24" t="str">
        <f aca="false">IF(COUNTA($A812:$J812)=0,"",IF($D812=0,0,$E812/$D812))</f>
        <v/>
      </c>
      <c r="W812" s="24" t="str">
        <f aca="false">IF(COUNTA($A812:$J812)=0,"",IF($F812=0,0,$G812/$F812))</f>
        <v/>
      </c>
      <c r="X812" s="24" t="str">
        <f aca="false">IF(COUNTA($A812:$J812)=0,"",IF($F812=0,0,$H812/$F812))</f>
        <v/>
      </c>
      <c r="Y812" s="25" t="str">
        <f aca="false">IF(COUNTA($A812:$J812)=0,"",IF($C812=0,0,$L812/$C812))</f>
        <v/>
      </c>
      <c r="Z812" s="23" t="str">
        <f aca="false">IF(COUNTA($A812:$J812)=0,"",IF($G812=0,0,$C812/$G812))</f>
        <v/>
      </c>
      <c r="AA812" s="23" t="str">
        <f aca="false">IF(COUNTA($A812:$J812)=0,"",IF($G812=0,0,$T812/$G812))</f>
        <v/>
      </c>
      <c r="AB812" s="9" t="str">
        <f aca="false">IF(COUNTA($A812:$J812)=0,"",IF($B812="","Pick a product",IF($E812&gt;$D812,"Confirmed &gt; received",IF($F812&gt;$E812,"Dispatched &gt; confirmed",IF($G812+$H812&gt;$F812,"Delivered + returned &gt; dispatched","OK")))))</f>
        <v/>
      </c>
    </row>
    <row r="813" customFormat="false" ht="15" hidden="false" customHeight="false" outlineLevel="0" collapsed="false">
      <c r="A813" s="20"/>
      <c r="B813" s="14"/>
      <c r="C813" s="15"/>
      <c r="D813" s="21"/>
      <c r="E813" s="21"/>
      <c r="F813" s="21"/>
      <c r="G813" s="21"/>
      <c r="H813" s="21"/>
      <c r="I813" s="15"/>
      <c r="J813" s="15"/>
      <c r="K813" s="22" t="str">
        <f aca="false">IF(COUNTA($A813:$J813)=0,"",IF($I813&lt;&gt;"",$I813,IFERROR(INDEX(Settings!$B$14:$B$28,MATCH($B813,Settings!$A$14:$A$28,0)),0)))</f>
        <v/>
      </c>
      <c r="L813" s="23" t="str">
        <f aca="false">IF(COUNTA($A813:$J813)=0,"",$G813*($K813+IFERROR(INDEX(Settings!$C$14:$C$28,MATCH($B813,Settings!$A$14:$A$28,0)),0)))</f>
        <v/>
      </c>
      <c r="M813" s="23" t="str">
        <f aca="false">IF(COUNTA($A813:$J813)=0,"",($G813+$H813*Settings!$B$10)*IFERROR(INDEX(Settings!$D$14:$D$28,MATCH($B813,Settings!$A$14:$A$28,0)),0))</f>
        <v/>
      </c>
      <c r="N813" s="23" t="str">
        <f aca="false">IF(COUNTA($A813:$J813)=0,"",$F813*IFERROR(INDEX(Settings!$E$14:$E$28,MATCH($B813,Settings!$A$14:$A$28,0)),0))</f>
        <v/>
      </c>
      <c r="O813" s="23" t="str">
        <f aca="false">IF(COUNTA($A813:$J813)=0,"",$D813*Settings!$B$5)</f>
        <v/>
      </c>
      <c r="P813" s="23" t="str">
        <f aca="false">IF(COUNTA($A813:$J813)=0,"",$G813*Settings!$B$6+$H813*Settings!$B$7)</f>
        <v/>
      </c>
      <c r="Q813" s="23" t="str">
        <f aca="false">IF(COUNTA($A813:$J813)=0,"",$L813*Settings!$B$8)</f>
        <v/>
      </c>
      <c r="R813" s="23" t="str">
        <f aca="false">IF(COUNTA($A813:$J813)=0,"",($P813+$Q813)*Settings!$B$9)</f>
        <v/>
      </c>
      <c r="S813" s="23" t="str">
        <f aca="false">IF(COUNTA($A813:$J813)=0,"",$C813+$J813+SUM($M813:$R813))</f>
        <v/>
      </c>
      <c r="T813" s="23" t="str">
        <f aca="false">IF(COUNTA($A813:$J813)=0,"",$L813-$S813)</f>
        <v/>
      </c>
      <c r="U813" s="24" t="str">
        <f aca="false">IF(COUNTA($A813:$J813)=0,"",IF($L813=0,0,$T813/$L813))</f>
        <v/>
      </c>
      <c r="V813" s="24" t="str">
        <f aca="false">IF(COUNTA($A813:$J813)=0,"",IF($D813=0,0,$E813/$D813))</f>
        <v/>
      </c>
      <c r="W813" s="24" t="str">
        <f aca="false">IF(COUNTA($A813:$J813)=0,"",IF($F813=0,0,$G813/$F813))</f>
        <v/>
      </c>
      <c r="X813" s="24" t="str">
        <f aca="false">IF(COUNTA($A813:$J813)=0,"",IF($F813=0,0,$H813/$F813))</f>
        <v/>
      </c>
      <c r="Y813" s="25" t="str">
        <f aca="false">IF(COUNTA($A813:$J813)=0,"",IF($C813=0,0,$L813/$C813))</f>
        <v/>
      </c>
      <c r="Z813" s="23" t="str">
        <f aca="false">IF(COUNTA($A813:$J813)=0,"",IF($G813=0,0,$C813/$G813))</f>
        <v/>
      </c>
      <c r="AA813" s="23" t="str">
        <f aca="false">IF(COUNTA($A813:$J813)=0,"",IF($G813=0,0,$T813/$G813))</f>
        <v/>
      </c>
      <c r="AB813" s="9" t="str">
        <f aca="false">IF(COUNTA($A813:$J813)=0,"",IF($B813="","Pick a product",IF($E813&gt;$D813,"Confirmed &gt; received",IF($F813&gt;$E813,"Dispatched &gt; confirmed",IF($G813+$H813&gt;$F813,"Delivered + returned &gt; dispatched","OK")))))</f>
        <v/>
      </c>
    </row>
    <row r="814" customFormat="false" ht="15" hidden="false" customHeight="false" outlineLevel="0" collapsed="false">
      <c r="A814" s="20"/>
      <c r="B814" s="14"/>
      <c r="C814" s="15"/>
      <c r="D814" s="21"/>
      <c r="E814" s="21"/>
      <c r="F814" s="21"/>
      <c r="G814" s="21"/>
      <c r="H814" s="21"/>
      <c r="I814" s="15"/>
      <c r="J814" s="15"/>
      <c r="K814" s="22" t="str">
        <f aca="false">IF(COUNTA($A814:$J814)=0,"",IF($I814&lt;&gt;"",$I814,IFERROR(INDEX(Settings!$B$14:$B$28,MATCH($B814,Settings!$A$14:$A$28,0)),0)))</f>
        <v/>
      </c>
      <c r="L814" s="23" t="str">
        <f aca="false">IF(COUNTA($A814:$J814)=0,"",$G814*($K814+IFERROR(INDEX(Settings!$C$14:$C$28,MATCH($B814,Settings!$A$14:$A$28,0)),0)))</f>
        <v/>
      </c>
      <c r="M814" s="23" t="str">
        <f aca="false">IF(COUNTA($A814:$J814)=0,"",($G814+$H814*Settings!$B$10)*IFERROR(INDEX(Settings!$D$14:$D$28,MATCH($B814,Settings!$A$14:$A$28,0)),0))</f>
        <v/>
      </c>
      <c r="N814" s="23" t="str">
        <f aca="false">IF(COUNTA($A814:$J814)=0,"",$F814*IFERROR(INDEX(Settings!$E$14:$E$28,MATCH($B814,Settings!$A$14:$A$28,0)),0))</f>
        <v/>
      </c>
      <c r="O814" s="23" t="str">
        <f aca="false">IF(COUNTA($A814:$J814)=0,"",$D814*Settings!$B$5)</f>
        <v/>
      </c>
      <c r="P814" s="23" t="str">
        <f aca="false">IF(COUNTA($A814:$J814)=0,"",$G814*Settings!$B$6+$H814*Settings!$B$7)</f>
        <v/>
      </c>
      <c r="Q814" s="23" t="str">
        <f aca="false">IF(COUNTA($A814:$J814)=0,"",$L814*Settings!$B$8)</f>
        <v/>
      </c>
      <c r="R814" s="23" t="str">
        <f aca="false">IF(COUNTA($A814:$J814)=0,"",($P814+$Q814)*Settings!$B$9)</f>
        <v/>
      </c>
      <c r="S814" s="23" t="str">
        <f aca="false">IF(COUNTA($A814:$J814)=0,"",$C814+$J814+SUM($M814:$R814))</f>
        <v/>
      </c>
      <c r="T814" s="23" t="str">
        <f aca="false">IF(COUNTA($A814:$J814)=0,"",$L814-$S814)</f>
        <v/>
      </c>
      <c r="U814" s="24" t="str">
        <f aca="false">IF(COUNTA($A814:$J814)=0,"",IF($L814=0,0,$T814/$L814))</f>
        <v/>
      </c>
      <c r="V814" s="24" t="str">
        <f aca="false">IF(COUNTA($A814:$J814)=0,"",IF($D814=0,0,$E814/$D814))</f>
        <v/>
      </c>
      <c r="W814" s="24" t="str">
        <f aca="false">IF(COUNTA($A814:$J814)=0,"",IF($F814=0,0,$G814/$F814))</f>
        <v/>
      </c>
      <c r="X814" s="24" t="str">
        <f aca="false">IF(COUNTA($A814:$J814)=0,"",IF($F814=0,0,$H814/$F814))</f>
        <v/>
      </c>
      <c r="Y814" s="25" t="str">
        <f aca="false">IF(COUNTA($A814:$J814)=0,"",IF($C814=0,0,$L814/$C814))</f>
        <v/>
      </c>
      <c r="Z814" s="23" t="str">
        <f aca="false">IF(COUNTA($A814:$J814)=0,"",IF($G814=0,0,$C814/$G814))</f>
        <v/>
      </c>
      <c r="AA814" s="23" t="str">
        <f aca="false">IF(COUNTA($A814:$J814)=0,"",IF($G814=0,0,$T814/$G814))</f>
        <v/>
      </c>
      <c r="AB814" s="9" t="str">
        <f aca="false">IF(COUNTA($A814:$J814)=0,"",IF($B814="","Pick a product",IF($E814&gt;$D814,"Confirmed &gt; received",IF($F814&gt;$E814,"Dispatched &gt; confirmed",IF($G814+$H814&gt;$F814,"Delivered + returned &gt; dispatched","OK")))))</f>
        <v/>
      </c>
    </row>
    <row r="815" customFormat="false" ht="15" hidden="false" customHeight="false" outlineLevel="0" collapsed="false">
      <c r="A815" s="20"/>
      <c r="B815" s="14"/>
      <c r="C815" s="15"/>
      <c r="D815" s="21"/>
      <c r="E815" s="21"/>
      <c r="F815" s="21"/>
      <c r="G815" s="21"/>
      <c r="H815" s="21"/>
      <c r="I815" s="15"/>
      <c r="J815" s="15"/>
      <c r="K815" s="22" t="str">
        <f aca="false">IF(COUNTA($A815:$J815)=0,"",IF($I815&lt;&gt;"",$I815,IFERROR(INDEX(Settings!$B$14:$B$28,MATCH($B815,Settings!$A$14:$A$28,0)),0)))</f>
        <v/>
      </c>
      <c r="L815" s="23" t="str">
        <f aca="false">IF(COUNTA($A815:$J815)=0,"",$G815*($K815+IFERROR(INDEX(Settings!$C$14:$C$28,MATCH($B815,Settings!$A$14:$A$28,0)),0)))</f>
        <v/>
      </c>
      <c r="M815" s="23" t="str">
        <f aca="false">IF(COUNTA($A815:$J815)=0,"",($G815+$H815*Settings!$B$10)*IFERROR(INDEX(Settings!$D$14:$D$28,MATCH($B815,Settings!$A$14:$A$28,0)),0))</f>
        <v/>
      </c>
      <c r="N815" s="23" t="str">
        <f aca="false">IF(COUNTA($A815:$J815)=0,"",$F815*IFERROR(INDEX(Settings!$E$14:$E$28,MATCH($B815,Settings!$A$14:$A$28,0)),0))</f>
        <v/>
      </c>
      <c r="O815" s="23" t="str">
        <f aca="false">IF(COUNTA($A815:$J815)=0,"",$D815*Settings!$B$5)</f>
        <v/>
      </c>
      <c r="P815" s="23" t="str">
        <f aca="false">IF(COUNTA($A815:$J815)=0,"",$G815*Settings!$B$6+$H815*Settings!$B$7)</f>
        <v/>
      </c>
      <c r="Q815" s="23" t="str">
        <f aca="false">IF(COUNTA($A815:$J815)=0,"",$L815*Settings!$B$8)</f>
        <v/>
      </c>
      <c r="R815" s="23" t="str">
        <f aca="false">IF(COUNTA($A815:$J815)=0,"",($P815+$Q815)*Settings!$B$9)</f>
        <v/>
      </c>
      <c r="S815" s="23" t="str">
        <f aca="false">IF(COUNTA($A815:$J815)=0,"",$C815+$J815+SUM($M815:$R815))</f>
        <v/>
      </c>
      <c r="T815" s="23" t="str">
        <f aca="false">IF(COUNTA($A815:$J815)=0,"",$L815-$S815)</f>
        <v/>
      </c>
      <c r="U815" s="24" t="str">
        <f aca="false">IF(COUNTA($A815:$J815)=0,"",IF($L815=0,0,$T815/$L815))</f>
        <v/>
      </c>
      <c r="V815" s="24" t="str">
        <f aca="false">IF(COUNTA($A815:$J815)=0,"",IF($D815=0,0,$E815/$D815))</f>
        <v/>
      </c>
      <c r="W815" s="24" t="str">
        <f aca="false">IF(COUNTA($A815:$J815)=0,"",IF($F815=0,0,$G815/$F815))</f>
        <v/>
      </c>
      <c r="X815" s="24" t="str">
        <f aca="false">IF(COUNTA($A815:$J815)=0,"",IF($F815=0,0,$H815/$F815))</f>
        <v/>
      </c>
      <c r="Y815" s="25" t="str">
        <f aca="false">IF(COUNTA($A815:$J815)=0,"",IF($C815=0,0,$L815/$C815))</f>
        <v/>
      </c>
      <c r="Z815" s="23" t="str">
        <f aca="false">IF(COUNTA($A815:$J815)=0,"",IF($G815=0,0,$C815/$G815))</f>
        <v/>
      </c>
      <c r="AA815" s="23" t="str">
        <f aca="false">IF(COUNTA($A815:$J815)=0,"",IF($G815=0,0,$T815/$G815))</f>
        <v/>
      </c>
      <c r="AB815" s="9" t="str">
        <f aca="false">IF(COUNTA($A815:$J815)=0,"",IF($B815="","Pick a product",IF($E815&gt;$D815,"Confirmed &gt; received",IF($F815&gt;$E815,"Dispatched &gt; confirmed",IF($G815+$H815&gt;$F815,"Delivered + returned &gt; dispatched","OK")))))</f>
        <v/>
      </c>
    </row>
    <row r="816" customFormat="false" ht="15" hidden="false" customHeight="false" outlineLevel="0" collapsed="false">
      <c r="A816" s="20"/>
      <c r="B816" s="14"/>
      <c r="C816" s="15"/>
      <c r="D816" s="21"/>
      <c r="E816" s="21"/>
      <c r="F816" s="21"/>
      <c r="G816" s="21"/>
      <c r="H816" s="21"/>
      <c r="I816" s="15"/>
      <c r="J816" s="15"/>
      <c r="K816" s="22" t="str">
        <f aca="false">IF(COUNTA($A816:$J816)=0,"",IF($I816&lt;&gt;"",$I816,IFERROR(INDEX(Settings!$B$14:$B$28,MATCH($B816,Settings!$A$14:$A$28,0)),0)))</f>
        <v/>
      </c>
      <c r="L816" s="23" t="str">
        <f aca="false">IF(COUNTA($A816:$J816)=0,"",$G816*($K816+IFERROR(INDEX(Settings!$C$14:$C$28,MATCH($B816,Settings!$A$14:$A$28,0)),0)))</f>
        <v/>
      </c>
      <c r="M816" s="23" t="str">
        <f aca="false">IF(COUNTA($A816:$J816)=0,"",($G816+$H816*Settings!$B$10)*IFERROR(INDEX(Settings!$D$14:$D$28,MATCH($B816,Settings!$A$14:$A$28,0)),0))</f>
        <v/>
      </c>
      <c r="N816" s="23" t="str">
        <f aca="false">IF(COUNTA($A816:$J816)=0,"",$F816*IFERROR(INDEX(Settings!$E$14:$E$28,MATCH($B816,Settings!$A$14:$A$28,0)),0))</f>
        <v/>
      </c>
      <c r="O816" s="23" t="str">
        <f aca="false">IF(COUNTA($A816:$J816)=0,"",$D816*Settings!$B$5)</f>
        <v/>
      </c>
      <c r="P816" s="23" t="str">
        <f aca="false">IF(COUNTA($A816:$J816)=0,"",$G816*Settings!$B$6+$H816*Settings!$B$7)</f>
        <v/>
      </c>
      <c r="Q816" s="23" t="str">
        <f aca="false">IF(COUNTA($A816:$J816)=0,"",$L816*Settings!$B$8)</f>
        <v/>
      </c>
      <c r="R816" s="23" t="str">
        <f aca="false">IF(COUNTA($A816:$J816)=0,"",($P816+$Q816)*Settings!$B$9)</f>
        <v/>
      </c>
      <c r="S816" s="23" t="str">
        <f aca="false">IF(COUNTA($A816:$J816)=0,"",$C816+$J816+SUM($M816:$R816))</f>
        <v/>
      </c>
      <c r="T816" s="23" t="str">
        <f aca="false">IF(COUNTA($A816:$J816)=0,"",$L816-$S816)</f>
        <v/>
      </c>
      <c r="U816" s="24" t="str">
        <f aca="false">IF(COUNTA($A816:$J816)=0,"",IF($L816=0,0,$T816/$L816))</f>
        <v/>
      </c>
      <c r="V816" s="24" t="str">
        <f aca="false">IF(COUNTA($A816:$J816)=0,"",IF($D816=0,0,$E816/$D816))</f>
        <v/>
      </c>
      <c r="W816" s="24" t="str">
        <f aca="false">IF(COUNTA($A816:$J816)=0,"",IF($F816=0,0,$G816/$F816))</f>
        <v/>
      </c>
      <c r="X816" s="24" t="str">
        <f aca="false">IF(COUNTA($A816:$J816)=0,"",IF($F816=0,0,$H816/$F816))</f>
        <v/>
      </c>
      <c r="Y816" s="25" t="str">
        <f aca="false">IF(COUNTA($A816:$J816)=0,"",IF($C816=0,0,$L816/$C816))</f>
        <v/>
      </c>
      <c r="Z816" s="23" t="str">
        <f aca="false">IF(COUNTA($A816:$J816)=0,"",IF($G816=0,0,$C816/$G816))</f>
        <v/>
      </c>
      <c r="AA816" s="23" t="str">
        <f aca="false">IF(COUNTA($A816:$J816)=0,"",IF($G816=0,0,$T816/$G816))</f>
        <v/>
      </c>
      <c r="AB816" s="9" t="str">
        <f aca="false">IF(COUNTA($A816:$J816)=0,"",IF($B816="","Pick a product",IF($E816&gt;$D816,"Confirmed &gt; received",IF($F816&gt;$E816,"Dispatched &gt; confirmed",IF($G816+$H816&gt;$F816,"Delivered + returned &gt; dispatched","OK")))))</f>
        <v/>
      </c>
    </row>
    <row r="817" customFormat="false" ht="15" hidden="false" customHeight="false" outlineLevel="0" collapsed="false">
      <c r="A817" s="20"/>
      <c r="B817" s="14"/>
      <c r="C817" s="15"/>
      <c r="D817" s="21"/>
      <c r="E817" s="21"/>
      <c r="F817" s="21"/>
      <c r="G817" s="21"/>
      <c r="H817" s="21"/>
      <c r="I817" s="15"/>
      <c r="J817" s="15"/>
      <c r="K817" s="22" t="str">
        <f aca="false">IF(COUNTA($A817:$J817)=0,"",IF($I817&lt;&gt;"",$I817,IFERROR(INDEX(Settings!$B$14:$B$28,MATCH($B817,Settings!$A$14:$A$28,0)),0)))</f>
        <v/>
      </c>
      <c r="L817" s="23" t="str">
        <f aca="false">IF(COUNTA($A817:$J817)=0,"",$G817*($K817+IFERROR(INDEX(Settings!$C$14:$C$28,MATCH($B817,Settings!$A$14:$A$28,0)),0)))</f>
        <v/>
      </c>
      <c r="M817" s="23" t="str">
        <f aca="false">IF(COUNTA($A817:$J817)=0,"",($G817+$H817*Settings!$B$10)*IFERROR(INDEX(Settings!$D$14:$D$28,MATCH($B817,Settings!$A$14:$A$28,0)),0))</f>
        <v/>
      </c>
      <c r="N817" s="23" t="str">
        <f aca="false">IF(COUNTA($A817:$J817)=0,"",$F817*IFERROR(INDEX(Settings!$E$14:$E$28,MATCH($B817,Settings!$A$14:$A$28,0)),0))</f>
        <v/>
      </c>
      <c r="O817" s="23" t="str">
        <f aca="false">IF(COUNTA($A817:$J817)=0,"",$D817*Settings!$B$5)</f>
        <v/>
      </c>
      <c r="P817" s="23" t="str">
        <f aca="false">IF(COUNTA($A817:$J817)=0,"",$G817*Settings!$B$6+$H817*Settings!$B$7)</f>
        <v/>
      </c>
      <c r="Q817" s="23" t="str">
        <f aca="false">IF(COUNTA($A817:$J817)=0,"",$L817*Settings!$B$8)</f>
        <v/>
      </c>
      <c r="R817" s="23" t="str">
        <f aca="false">IF(COUNTA($A817:$J817)=0,"",($P817+$Q817)*Settings!$B$9)</f>
        <v/>
      </c>
      <c r="S817" s="23" t="str">
        <f aca="false">IF(COUNTA($A817:$J817)=0,"",$C817+$J817+SUM($M817:$R817))</f>
        <v/>
      </c>
      <c r="T817" s="23" t="str">
        <f aca="false">IF(COUNTA($A817:$J817)=0,"",$L817-$S817)</f>
        <v/>
      </c>
      <c r="U817" s="24" t="str">
        <f aca="false">IF(COUNTA($A817:$J817)=0,"",IF($L817=0,0,$T817/$L817))</f>
        <v/>
      </c>
      <c r="V817" s="24" t="str">
        <f aca="false">IF(COUNTA($A817:$J817)=0,"",IF($D817=0,0,$E817/$D817))</f>
        <v/>
      </c>
      <c r="W817" s="24" t="str">
        <f aca="false">IF(COUNTA($A817:$J817)=0,"",IF($F817=0,0,$G817/$F817))</f>
        <v/>
      </c>
      <c r="X817" s="24" t="str">
        <f aca="false">IF(COUNTA($A817:$J817)=0,"",IF($F817=0,0,$H817/$F817))</f>
        <v/>
      </c>
      <c r="Y817" s="25" t="str">
        <f aca="false">IF(COUNTA($A817:$J817)=0,"",IF($C817=0,0,$L817/$C817))</f>
        <v/>
      </c>
      <c r="Z817" s="23" t="str">
        <f aca="false">IF(COUNTA($A817:$J817)=0,"",IF($G817=0,0,$C817/$G817))</f>
        <v/>
      </c>
      <c r="AA817" s="23" t="str">
        <f aca="false">IF(COUNTA($A817:$J817)=0,"",IF($G817=0,0,$T817/$G817))</f>
        <v/>
      </c>
      <c r="AB817" s="9" t="str">
        <f aca="false">IF(COUNTA($A817:$J817)=0,"",IF($B817="","Pick a product",IF($E817&gt;$D817,"Confirmed &gt; received",IF($F817&gt;$E817,"Dispatched &gt; confirmed",IF($G817+$H817&gt;$F817,"Delivered + returned &gt; dispatched","OK")))))</f>
        <v/>
      </c>
    </row>
    <row r="818" customFormat="false" ht="15" hidden="false" customHeight="false" outlineLevel="0" collapsed="false">
      <c r="A818" s="20"/>
      <c r="B818" s="14"/>
      <c r="C818" s="15"/>
      <c r="D818" s="21"/>
      <c r="E818" s="21"/>
      <c r="F818" s="21"/>
      <c r="G818" s="21"/>
      <c r="H818" s="21"/>
      <c r="I818" s="15"/>
      <c r="J818" s="15"/>
      <c r="K818" s="22" t="str">
        <f aca="false">IF(COUNTA($A818:$J818)=0,"",IF($I818&lt;&gt;"",$I818,IFERROR(INDEX(Settings!$B$14:$B$28,MATCH($B818,Settings!$A$14:$A$28,0)),0)))</f>
        <v/>
      </c>
      <c r="L818" s="23" t="str">
        <f aca="false">IF(COUNTA($A818:$J818)=0,"",$G818*($K818+IFERROR(INDEX(Settings!$C$14:$C$28,MATCH($B818,Settings!$A$14:$A$28,0)),0)))</f>
        <v/>
      </c>
      <c r="M818" s="23" t="str">
        <f aca="false">IF(COUNTA($A818:$J818)=0,"",($G818+$H818*Settings!$B$10)*IFERROR(INDEX(Settings!$D$14:$D$28,MATCH($B818,Settings!$A$14:$A$28,0)),0))</f>
        <v/>
      </c>
      <c r="N818" s="23" t="str">
        <f aca="false">IF(COUNTA($A818:$J818)=0,"",$F818*IFERROR(INDEX(Settings!$E$14:$E$28,MATCH($B818,Settings!$A$14:$A$28,0)),0))</f>
        <v/>
      </c>
      <c r="O818" s="23" t="str">
        <f aca="false">IF(COUNTA($A818:$J818)=0,"",$D818*Settings!$B$5)</f>
        <v/>
      </c>
      <c r="P818" s="23" t="str">
        <f aca="false">IF(COUNTA($A818:$J818)=0,"",$G818*Settings!$B$6+$H818*Settings!$B$7)</f>
        <v/>
      </c>
      <c r="Q818" s="23" t="str">
        <f aca="false">IF(COUNTA($A818:$J818)=0,"",$L818*Settings!$B$8)</f>
        <v/>
      </c>
      <c r="R818" s="23" t="str">
        <f aca="false">IF(COUNTA($A818:$J818)=0,"",($P818+$Q818)*Settings!$B$9)</f>
        <v/>
      </c>
      <c r="S818" s="23" t="str">
        <f aca="false">IF(COUNTA($A818:$J818)=0,"",$C818+$J818+SUM($M818:$R818))</f>
        <v/>
      </c>
      <c r="T818" s="23" t="str">
        <f aca="false">IF(COUNTA($A818:$J818)=0,"",$L818-$S818)</f>
        <v/>
      </c>
      <c r="U818" s="24" t="str">
        <f aca="false">IF(COUNTA($A818:$J818)=0,"",IF($L818=0,0,$T818/$L818))</f>
        <v/>
      </c>
      <c r="V818" s="24" t="str">
        <f aca="false">IF(COUNTA($A818:$J818)=0,"",IF($D818=0,0,$E818/$D818))</f>
        <v/>
      </c>
      <c r="W818" s="24" t="str">
        <f aca="false">IF(COUNTA($A818:$J818)=0,"",IF($F818=0,0,$G818/$F818))</f>
        <v/>
      </c>
      <c r="X818" s="24" t="str">
        <f aca="false">IF(COUNTA($A818:$J818)=0,"",IF($F818=0,0,$H818/$F818))</f>
        <v/>
      </c>
      <c r="Y818" s="25" t="str">
        <f aca="false">IF(COUNTA($A818:$J818)=0,"",IF($C818=0,0,$L818/$C818))</f>
        <v/>
      </c>
      <c r="Z818" s="23" t="str">
        <f aca="false">IF(COUNTA($A818:$J818)=0,"",IF($G818=0,0,$C818/$G818))</f>
        <v/>
      </c>
      <c r="AA818" s="23" t="str">
        <f aca="false">IF(COUNTA($A818:$J818)=0,"",IF($G818=0,0,$T818/$G818))</f>
        <v/>
      </c>
      <c r="AB818" s="9" t="str">
        <f aca="false">IF(COUNTA($A818:$J818)=0,"",IF($B818="","Pick a product",IF($E818&gt;$D818,"Confirmed &gt; received",IF($F818&gt;$E818,"Dispatched &gt; confirmed",IF($G818+$H818&gt;$F818,"Delivered + returned &gt; dispatched","OK")))))</f>
        <v/>
      </c>
    </row>
    <row r="819" customFormat="false" ht="15" hidden="false" customHeight="false" outlineLevel="0" collapsed="false">
      <c r="A819" s="20"/>
      <c r="B819" s="14"/>
      <c r="C819" s="15"/>
      <c r="D819" s="21"/>
      <c r="E819" s="21"/>
      <c r="F819" s="21"/>
      <c r="G819" s="21"/>
      <c r="H819" s="21"/>
      <c r="I819" s="15"/>
      <c r="J819" s="15"/>
      <c r="K819" s="22" t="str">
        <f aca="false">IF(COUNTA($A819:$J819)=0,"",IF($I819&lt;&gt;"",$I819,IFERROR(INDEX(Settings!$B$14:$B$28,MATCH($B819,Settings!$A$14:$A$28,0)),0)))</f>
        <v/>
      </c>
      <c r="L819" s="23" t="str">
        <f aca="false">IF(COUNTA($A819:$J819)=0,"",$G819*($K819+IFERROR(INDEX(Settings!$C$14:$C$28,MATCH($B819,Settings!$A$14:$A$28,0)),0)))</f>
        <v/>
      </c>
      <c r="M819" s="23" t="str">
        <f aca="false">IF(COUNTA($A819:$J819)=0,"",($G819+$H819*Settings!$B$10)*IFERROR(INDEX(Settings!$D$14:$D$28,MATCH($B819,Settings!$A$14:$A$28,0)),0))</f>
        <v/>
      </c>
      <c r="N819" s="23" t="str">
        <f aca="false">IF(COUNTA($A819:$J819)=0,"",$F819*IFERROR(INDEX(Settings!$E$14:$E$28,MATCH($B819,Settings!$A$14:$A$28,0)),0))</f>
        <v/>
      </c>
      <c r="O819" s="23" t="str">
        <f aca="false">IF(COUNTA($A819:$J819)=0,"",$D819*Settings!$B$5)</f>
        <v/>
      </c>
      <c r="P819" s="23" t="str">
        <f aca="false">IF(COUNTA($A819:$J819)=0,"",$G819*Settings!$B$6+$H819*Settings!$B$7)</f>
        <v/>
      </c>
      <c r="Q819" s="23" t="str">
        <f aca="false">IF(COUNTA($A819:$J819)=0,"",$L819*Settings!$B$8)</f>
        <v/>
      </c>
      <c r="R819" s="23" t="str">
        <f aca="false">IF(COUNTA($A819:$J819)=0,"",($P819+$Q819)*Settings!$B$9)</f>
        <v/>
      </c>
      <c r="S819" s="23" t="str">
        <f aca="false">IF(COUNTA($A819:$J819)=0,"",$C819+$J819+SUM($M819:$R819))</f>
        <v/>
      </c>
      <c r="T819" s="23" t="str">
        <f aca="false">IF(COUNTA($A819:$J819)=0,"",$L819-$S819)</f>
        <v/>
      </c>
      <c r="U819" s="24" t="str">
        <f aca="false">IF(COUNTA($A819:$J819)=0,"",IF($L819=0,0,$T819/$L819))</f>
        <v/>
      </c>
      <c r="V819" s="24" t="str">
        <f aca="false">IF(COUNTA($A819:$J819)=0,"",IF($D819=0,0,$E819/$D819))</f>
        <v/>
      </c>
      <c r="W819" s="24" t="str">
        <f aca="false">IF(COUNTA($A819:$J819)=0,"",IF($F819=0,0,$G819/$F819))</f>
        <v/>
      </c>
      <c r="X819" s="24" t="str">
        <f aca="false">IF(COUNTA($A819:$J819)=0,"",IF($F819=0,0,$H819/$F819))</f>
        <v/>
      </c>
      <c r="Y819" s="25" t="str">
        <f aca="false">IF(COUNTA($A819:$J819)=0,"",IF($C819=0,0,$L819/$C819))</f>
        <v/>
      </c>
      <c r="Z819" s="23" t="str">
        <f aca="false">IF(COUNTA($A819:$J819)=0,"",IF($G819=0,0,$C819/$G819))</f>
        <v/>
      </c>
      <c r="AA819" s="23" t="str">
        <f aca="false">IF(COUNTA($A819:$J819)=0,"",IF($G819=0,0,$T819/$G819))</f>
        <v/>
      </c>
      <c r="AB819" s="9" t="str">
        <f aca="false">IF(COUNTA($A819:$J819)=0,"",IF($B819="","Pick a product",IF($E819&gt;$D819,"Confirmed &gt; received",IF($F819&gt;$E819,"Dispatched &gt; confirmed",IF($G819+$H819&gt;$F819,"Delivered + returned &gt; dispatched","OK")))))</f>
        <v/>
      </c>
    </row>
    <row r="820" customFormat="false" ht="15" hidden="false" customHeight="false" outlineLevel="0" collapsed="false">
      <c r="A820" s="20"/>
      <c r="B820" s="14"/>
      <c r="C820" s="15"/>
      <c r="D820" s="21"/>
      <c r="E820" s="21"/>
      <c r="F820" s="21"/>
      <c r="G820" s="21"/>
      <c r="H820" s="21"/>
      <c r="I820" s="15"/>
      <c r="J820" s="15"/>
      <c r="K820" s="22" t="str">
        <f aca="false">IF(COUNTA($A820:$J820)=0,"",IF($I820&lt;&gt;"",$I820,IFERROR(INDEX(Settings!$B$14:$B$28,MATCH($B820,Settings!$A$14:$A$28,0)),0)))</f>
        <v/>
      </c>
      <c r="L820" s="23" t="str">
        <f aca="false">IF(COUNTA($A820:$J820)=0,"",$G820*($K820+IFERROR(INDEX(Settings!$C$14:$C$28,MATCH($B820,Settings!$A$14:$A$28,0)),0)))</f>
        <v/>
      </c>
      <c r="M820" s="23" t="str">
        <f aca="false">IF(COUNTA($A820:$J820)=0,"",($G820+$H820*Settings!$B$10)*IFERROR(INDEX(Settings!$D$14:$D$28,MATCH($B820,Settings!$A$14:$A$28,0)),0))</f>
        <v/>
      </c>
      <c r="N820" s="23" t="str">
        <f aca="false">IF(COUNTA($A820:$J820)=0,"",$F820*IFERROR(INDEX(Settings!$E$14:$E$28,MATCH($B820,Settings!$A$14:$A$28,0)),0))</f>
        <v/>
      </c>
      <c r="O820" s="23" t="str">
        <f aca="false">IF(COUNTA($A820:$J820)=0,"",$D820*Settings!$B$5)</f>
        <v/>
      </c>
      <c r="P820" s="23" t="str">
        <f aca="false">IF(COUNTA($A820:$J820)=0,"",$G820*Settings!$B$6+$H820*Settings!$B$7)</f>
        <v/>
      </c>
      <c r="Q820" s="23" t="str">
        <f aca="false">IF(COUNTA($A820:$J820)=0,"",$L820*Settings!$B$8)</f>
        <v/>
      </c>
      <c r="R820" s="23" t="str">
        <f aca="false">IF(COUNTA($A820:$J820)=0,"",($P820+$Q820)*Settings!$B$9)</f>
        <v/>
      </c>
      <c r="S820" s="23" t="str">
        <f aca="false">IF(COUNTA($A820:$J820)=0,"",$C820+$J820+SUM($M820:$R820))</f>
        <v/>
      </c>
      <c r="T820" s="23" t="str">
        <f aca="false">IF(COUNTA($A820:$J820)=0,"",$L820-$S820)</f>
        <v/>
      </c>
      <c r="U820" s="24" t="str">
        <f aca="false">IF(COUNTA($A820:$J820)=0,"",IF($L820=0,0,$T820/$L820))</f>
        <v/>
      </c>
      <c r="V820" s="24" t="str">
        <f aca="false">IF(COUNTA($A820:$J820)=0,"",IF($D820=0,0,$E820/$D820))</f>
        <v/>
      </c>
      <c r="W820" s="24" t="str">
        <f aca="false">IF(COUNTA($A820:$J820)=0,"",IF($F820=0,0,$G820/$F820))</f>
        <v/>
      </c>
      <c r="X820" s="24" t="str">
        <f aca="false">IF(COUNTA($A820:$J820)=0,"",IF($F820=0,0,$H820/$F820))</f>
        <v/>
      </c>
      <c r="Y820" s="25" t="str">
        <f aca="false">IF(COUNTA($A820:$J820)=0,"",IF($C820=0,0,$L820/$C820))</f>
        <v/>
      </c>
      <c r="Z820" s="23" t="str">
        <f aca="false">IF(COUNTA($A820:$J820)=0,"",IF($G820=0,0,$C820/$G820))</f>
        <v/>
      </c>
      <c r="AA820" s="23" t="str">
        <f aca="false">IF(COUNTA($A820:$J820)=0,"",IF($G820=0,0,$T820/$G820))</f>
        <v/>
      </c>
      <c r="AB820" s="9" t="str">
        <f aca="false">IF(COUNTA($A820:$J820)=0,"",IF($B820="","Pick a product",IF($E820&gt;$D820,"Confirmed &gt; received",IF($F820&gt;$E820,"Dispatched &gt; confirmed",IF($G820+$H820&gt;$F820,"Delivered + returned &gt; dispatched","OK")))))</f>
        <v/>
      </c>
    </row>
    <row r="821" customFormat="false" ht="15" hidden="false" customHeight="false" outlineLevel="0" collapsed="false">
      <c r="A821" s="20"/>
      <c r="B821" s="14"/>
      <c r="C821" s="15"/>
      <c r="D821" s="21"/>
      <c r="E821" s="21"/>
      <c r="F821" s="21"/>
      <c r="G821" s="21"/>
      <c r="H821" s="21"/>
      <c r="I821" s="15"/>
      <c r="J821" s="15"/>
      <c r="K821" s="22" t="str">
        <f aca="false">IF(COUNTA($A821:$J821)=0,"",IF($I821&lt;&gt;"",$I821,IFERROR(INDEX(Settings!$B$14:$B$28,MATCH($B821,Settings!$A$14:$A$28,0)),0)))</f>
        <v/>
      </c>
      <c r="L821" s="23" t="str">
        <f aca="false">IF(COUNTA($A821:$J821)=0,"",$G821*($K821+IFERROR(INDEX(Settings!$C$14:$C$28,MATCH($B821,Settings!$A$14:$A$28,0)),0)))</f>
        <v/>
      </c>
      <c r="M821" s="23" t="str">
        <f aca="false">IF(COUNTA($A821:$J821)=0,"",($G821+$H821*Settings!$B$10)*IFERROR(INDEX(Settings!$D$14:$D$28,MATCH($B821,Settings!$A$14:$A$28,0)),0))</f>
        <v/>
      </c>
      <c r="N821" s="23" t="str">
        <f aca="false">IF(COUNTA($A821:$J821)=0,"",$F821*IFERROR(INDEX(Settings!$E$14:$E$28,MATCH($B821,Settings!$A$14:$A$28,0)),0))</f>
        <v/>
      </c>
      <c r="O821" s="23" t="str">
        <f aca="false">IF(COUNTA($A821:$J821)=0,"",$D821*Settings!$B$5)</f>
        <v/>
      </c>
      <c r="P821" s="23" t="str">
        <f aca="false">IF(COUNTA($A821:$J821)=0,"",$G821*Settings!$B$6+$H821*Settings!$B$7)</f>
        <v/>
      </c>
      <c r="Q821" s="23" t="str">
        <f aca="false">IF(COUNTA($A821:$J821)=0,"",$L821*Settings!$B$8)</f>
        <v/>
      </c>
      <c r="R821" s="23" t="str">
        <f aca="false">IF(COUNTA($A821:$J821)=0,"",($P821+$Q821)*Settings!$B$9)</f>
        <v/>
      </c>
      <c r="S821" s="23" t="str">
        <f aca="false">IF(COUNTA($A821:$J821)=0,"",$C821+$J821+SUM($M821:$R821))</f>
        <v/>
      </c>
      <c r="T821" s="23" t="str">
        <f aca="false">IF(COUNTA($A821:$J821)=0,"",$L821-$S821)</f>
        <v/>
      </c>
      <c r="U821" s="24" t="str">
        <f aca="false">IF(COUNTA($A821:$J821)=0,"",IF($L821=0,0,$T821/$L821))</f>
        <v/>
      </c>
      <c r="V821" s="24" t="str">
        <f aca="false">IF(COUNTA($A821:$J821)=0,"",IF($D821=0,0,$E821/$D821))</f>
        <v/>
      </c>
      <c r="W821" s="24" t="str">
        <f aca="false">IF(COUNTA($A821:$J821)=0,"",IF($F821=0,0,$G821/$F821))</f>
        <v/>
      </c>
      <c r="X821" s="24" t="str">
        <f aca="false">IF(COUNTA($A821:$J821)=0,"",IF($F821=0,0,$H821/$F821))</f>
        <v/>
      </c>
      <c r="Y821" s="25" t="str">
        <f aca="false">IF(COUNTA($A821:$J821)=0,"",IF($C821=0,0,$L821/$C821))</f>
        <v/>
      </c>
      <c r="Z821" s="23" t="str">
        <f aca="false">IF(COUNTA($A821:$J821)=0,"",IF($G821=0,0,$C821/$G821))</f>
        <v/>
      </c>
      <c r="AA821" s="23" t="str">
        <f aca="false">IF(COUNTA($A821:$J821)=0,"",IF($G821=0,0,$T821/$G821))</f>
        <v/>
      </c>
      <c r="AB821" s="9" t="str">
        <f aca="false">IF(COUNTA($A821:$J821)=0,"",IF($B821="","Pick a product",IF($E821&gt;$D821,"Confirmed &gt; received",IF($F821&gt;$E821,"Dispatched &gt; confirmed",IF($G821+$H821&gt;$F821,"Delivered + returned &gt; dispatched","OK")))))</f>
        <v/>
      </c>
    </row>
    <row r="822" customFormat="false" ht="15" hidden="false" customHeight="false" outlineLevel="0" collapsed="false">
      <c r="A822" s="20"/>
      <c r="B822" s="14"/>
      <c r="C822" s="15"/>
      <c r="D822" s="21"/>
      <c r="E822" s="21"/>
      <c r="F822" s="21"/>
      <c r="G822" s="21"/>
      <c r="H822" s="21"/>
      <c r="I822" s="15"/>
      <c r="J822" s="15"/>
      <c r="K822" s="22" t="str">
        <f aca="false">IF(COUNTA($A822:$J822)=0,"",IF($I822&lt;&gt;"",$I822,IFERROR(INDEX(Settings!$B$14:$B$28,MATCH($B822,Settings!$A$14:$A$28,0)),0)))</f>
        <v/>
      </c>
      <c r="L822" s="23" t="str">
        <f aca="false">IF(COUNTA($A822:$J822)=0,"",$G822*($K822+IFERROR(INDEX(Settings!$C$14:$C$28,MATCH($B822,Settings!$A$14:$A$28,0)),0)))</f>
        <v/>
      </c>
      <c r="M822" s="23" t="str">
        <f aca="false">IF(COUNTA($A822:$J822)=0,"",($G822+$H822*Settings!$B$10)*IFERROR(INDEX(Settings!$D$14:$D$28,MATCH($B822,Settings!$A$14:$A$28,0)),0))</f>
        <v/>
      </c>
      <c r="N822" s="23" t="str">
        <f aca="false">IF(COUNTA($A822:$J822)=0,"",$F822*IFERROR(INDEX(Settings!$E$14:$E$28,MATCH($B822,Settings!$A$14:$A$28,0)),0))</f>
        <v/>
      </c>
      <c r="O822" s="23" t="str">
        <f aca="false">IF(COUNTA($A822:$J822)=0,"",$D822*Settings!$B$5)</f>
        <v/>
      </c>
      <c r="P822" s="23" t="str">
        <f aca="false">IF(COUNTA($A822:$J822)=0,"",$G822*Settings!$B$6+$H822*Settings!$B$7)</f>
        <v/>
      </c>
      <c r="Q822" s="23" t="str">
        <f aca="false">IF(COUNTA($A822:$J822)=0,"",$L822*Settings!$B$8)</f>
        <v/>
      </c>
      <c r="R822" s="23" t="str">
        <f aca="false">IF(COUNTA($A822:$J822)=0,"",($P822+$Q822)*Settings!$B$9)</f>
        <v/>
      </c>
      <c r="S822" s="23" t="str">
        <f aca="false">IF(COUNTA($A822:$J822)=0,"",$C822+$J822+SUM($M822:$R822))</f>
        <v/>
      </c>
      <c r="T822" s="23" t="str">
        <f aca="false">IF(COUNTA($A822:$J822)=0,"",$L822-$S822)</f>
        <v/>
      </c>
      <c r="U822" s="24" t="str">
        <f aca="false">IF(COUNTA($A822:$J822)=0,"",IF($L822=0,0,$T822/$L822))</f>
        <v/>
      </c>
      <c r="V822" s="24" t="str">
        <f aca="false">IF(COUNTA($A822:$J822)=0,"",IF($D822=0,0,$E822/$D822))</f>
        <v/>
      </c>
      <c r="W822" s="24" t="str">
        <f aca="false">IF(COUNTA($A822:$J822)=0,"",IF($F822=0,0,$G822/$F822))</f>
        <v/>
      </c>
      <c r="X822" s="24" t="str">
        <f aca="false">IF(COUNTA($A822:$J822)=0,"",IF($F822=0,0,$H822/$F822))</f>
        <v/>
      </c>
      <c r="Y822" s="25" t="str">
        <f aca="false">IF(COUNTA($A822:$J822)=0,"",IF($C822=0,0,$L822/$C822))</f>
        <v/>
      </c>
      <c r="Z822" s="23" t="str">
        <f aca="false">IF(COUNTA($A822:$J822)=0,"",IF($G822=0,0,$C822/$G822))</f>
        <v/>
      </c>
      <c r="AA822" s="23" t="str">
        <f aca="false">IF(COUNTA($A822:$J822)=0,"",IF($G822=0,0,$T822/$G822))</f>
        <v/>
      </c>
      <c r="AB822" s="9" t="str">
        <f aca="false">IF(COUNTA($A822:$J822)=0,"",IF($B822="","Pick a product",IF($E822&gt;$D822,"Confirmed &gt; received",IF($F822&gt;$E822,"Dispatched &gt; confirmed",IF($G822+$H822&gt;$F822,"Delivered + returned &gt; dispatched","OK")))))</f>
        <v/>
      </c>
    </row>
    <row r="823" customFormat="false" ht="15" hidden="false" customHeight="false" outlineLevel="0" collapsed="false">
      <c r="A823" s="20"/>
      <c r="B823" s="14"/>
      <c r="C823" s="15"/>
      <c r="D823" s="21"/>
      <c r="E823" s="21"/>
      <c r="F823" s="21"/>
      <c r="G823" s="21"/>
      <c r="H823" s="21"/>
      <c r="I823" s="15"/>
      <c r="J823" s="15"/>
      <c r="K823" s="22" t="str">
        <f aca="false">IF(COUNTA($A823:$J823)=0,"",IF($I823&lt;&gt;"",$I823,IFERROR(INDEX(Settings!$B$14:$B$28,MATCH($B823,Settings!$A$14:$A$28,0)),0)))</f>
        <v/>
      </c>
      <c r="L823" s="23" t="str">
        <f aca="false">IF(COUNTA($A823:$J823)=0,"",$G823*($K823+IFERROR(INDEX(Settings!$C$14:$C$28,MATCH($B823,Settings!$A$14:$A$28,0)),0)))</f>
        <v/>
      </c>
      <c r="M823" s="23" t="str">
        <f aca="false">IF(COUNTA($A823:$J823)=0,"",($G823+$H823*Settings!$B$10)*IFERROR(INDEX(Settings!$D$14:$D$28,MATCH($B823,Settings!$A$14:$A$28,0)),0))</f>
        <v/>
      </c>
      <c r="N823" s="23" t="str">
        <f aca="false">IF(COUNTA($A823:$J823)=0,"",$F823*IFERROR(INDEX(Settings!$E$14:$E$28,MATCH($B823,Settings!$A$14:$A$28,0)),0))</f>
        <v/>
      </c>
      <c r="O823" s="23" t="str">
        <f aca="false">IF(COUNTA($A823:$J823)=0,"",$D823*Settings!$B$5)</f>
        <v/>
      </c>
      <c r="P823" s="23" t="str">
        <f aca="false">IF(COUNTA($A823:$J823)=0,"",$G823*Settings!$B$6+$H823*Settings!$B$7)</f>
        <v/>
      </c>
      <c r="Q823" s="23" t="str">
        <f aca="false">IF(COUNTA($A823:$J823)=0,"",$L823*Settings!$B$8)</f>
        <v/>
      </c>
      <c r="R823" s="23" t="str">
        <f aca="false">IF(COUNTA($A823:$J823)=0,"",($P823+$Q823)*Settings!$B$9)</f>
        <v/>
      </c>
      <c r="S823" s="23" t="str">
        <f aca="false">IF(COUNTA($A823:$J823)=0,"",$C823+$J823+SUM($M823:$R823))</f>
        <v/>
      </c>
      <c r="T823" s="23" t="str">
        <f aca="false">IF(COUNTA($A823:$J823)=0,"",$L823-$S823)</f>
        <v/>
      </c>
      <c r="U823" s="24" t="str">
        <f aca="false">IF(COUNTA($A823:$J823)=0,"",IF($L823=0,0,$T823/$L823))</f>
        <v/>
      </c>
      <c r="V823" s="24" t="str">
        <f aca="false">IF(COUNTA($A823:$J823)=0,"",IF($D823=0,0,$E823/$D823))</f>
        <v/>
      </c>
      <c r="W823" s="24" t="str">
        <f aca="false">IF(COUNTA($A823:$J823)=0,"",IF($F823=0,0,$G823/$F823))</f>
        <v/>
      </c>
      <c r="X823" s="24" t="str">
        <f aca="false">IF(COUNTA($A823:$J823)=0,"",IF($F823=0,0,$H823/$F823))</f>
        <v/>
      </c>
      <c r="Y823" s="25" t="str">
        <f aca="false">IF(COUNTA($A823:$J823)=0,"",IF($C823=0,0,$L823/$C823))</f>
        <v/>
      </c>
      <c r="Z823" s="23" t="str">
        <f aca="false">IF(COUNTA($A823:$J823)=0,"",IF($G823=0,0,$C823/$G823))</f>
        <v/>
      </c>
      <c r="AA823" s="23" t="str">
        <f aca="false">IF(COUNTA($A823:$J823)=0,"",IF($G823=0,0,$T823/$G823))</f>
        <v/>
      </c>
      <c r="AB823" s="9" t="str">
        <f aca="false">IF(COUNTA($A823:$J823)=0,"",IF($B823="","Pick a product",IF($E823&gt;$D823,"Confirmed &gt; received",IF($F823&gt;$E823,"Dispatched &gt; confirmed",IF($G823+$H823&gt;$F823,"Delivered + returned &gt; dispatched","OK")))))</f>
        <v/>
      </c>
    </row>
    <row r="824" customFormat="false" ht="15" hidden="false" customHeight="false" outlineLevel="0" collapsed="false">
      <c r="A824" s="20"/>
      <c r="B824" s="14"/>
      <c r="C824" s="15"/>
      <c r="D824" s="21"/>
      <c r="E824" s="21"/>
      <c r="F824" s="21"/>
      <c r="G824" s="21"/>
      <c r="H824" s="21"/>
      <c r="I824" s="15"/>
      <c r="J824" s="15"/>
      <c r="K824" s="22" t="str">
        <f aca="false">IF(COUNTA($A824:$J824)=0,"",IF($I824&lt;&gt;"",$I824,IFERROR(INDEX(Settings!$B$14:$B$28,MATCH($B824,Settings!$A$14:$A$28,0)),0)))</f>
        <v/>
      </c>
      <c r="L824" s="23" t="str">
        <f aca="false">IF(COUNTA($A824:$J824)=0,"",$G824*($K824+IFERROR(INDEX(Settings!$C$14:$C$28,MATCH($B824,Settings!$A$14:$A$28,0)),0)))</f>
        <v/>
      </c>
      <c r="M824" s="23" t="str">
        <f aca="false">IF(COUNTA($A824:$J824)=0,"",($G824+$H824*Settings!$B$10)*IFERROR(INDEX(Settings!$D$14:$D$28,MATCH($B824,Settings!$A$14:$A$28,0)),0))</f>
        <v/>
      </c>
      <c r="N824" s="23" t="str">
        <f aca="false">IF(COUNTA($A824:$J824)=0,"",$F824*IFERROR(INDEX(Settings!$E$14:$E$28,MATCH($B824,Settings!$A$14:$A$28,0)),0))</f>
        <v/>
      </c>
      <c r="O824" s="23" t="str">
        <f aca="false">IF(COUNTA($A824:$J824)=0,"",$D824*Settings!$B$5)</f>
        <v/>
      </c>
      <c r="P824" s="23" t="str">
        <f aca="false">IF(COUNTA($A824:$J824)=0,"",$G824*Settings!$B$6+$H824*Settings!$B$7)</f>
        <v/>
      </c>
      <c r="Q824" s="23" t="str">
        <f aca="false">IF(COUNTA($A824:$J824)=0,"",$L824*Settings!$B$8)</f>
        <v/>
      </c>
      <c r="R824" s="23" t="str">
        <f aca="false">IF(COUNTA($A824:$J824)=0,"",($P824+$Q824)*Settings!$B$9)</f>
        <v/>
      </c>
      <c r="S824" s="23" t="str">
        <f aca="false">IF(COUNTA($A824:$J824)=0,"",$C824+$J824+SUM($M824:$R824))</f>
        <v/>
      </c>
      <c r="T824" s="23" t="str">
        <f aca="false">IF(COUNTA($A824:$J824)=0,"",$L824-$S824)</f>
        <v/>
      </c>
      <c r="U824" s="24" t="str">
        <f aca="false">IF(COUNTA($A824:$J824)=0,"",IF($L824=0,0,$T824/$L824))</f>
        <v/>
      </c>
      <c r="V824" s="24" t="str">
        <f aca="false">IF(COUNTA($A824:$J824)=0,"",IF($D824=0,0,$E824/$D824))</f>
        <v/>
      </c>
      <c r="W824" s="24" t="str">
        <f aca="false">IF(COUNTA($A824:$J824)=0,"",IF($F824=0,0,$G824/$F824))</f>
        <v/>
      </c>
      <c r="X824" s="24" t="str">
        <f aca="false">IF(COUNTA($A824:$J824)=0,"",IF($F824=0,0,$H824/$F824))</f>
        <v/>
      </c>
      <c r="Y824" s="25" t="str">
        <f aca="false">IF(COUNTA($A824:$J824)=0,"",IF($C824=0,0,$L824/$C824))</f>
        <v/>
      </c>
      <c r="Z824" s="23" t="str">
        <f aca="false">IF(COUNTA($A824:$J824)=0,"",IF($G824=0,0,$C824/$G824))</f>
        <v/>
      </c>
      <c r="AA824" s="23" t="str">
        <f aca="false">IF(COUNTA($A824:$J824)=0,"",IF($G824=0,0,$T824/$G824))</f>
        <v/>
      </c>
      <c r="AB824" s="9" t="str">
        <f aca="false">IF(COUNTA($A824:$J824)=0,"",IF($B824="","Pick a product",IF($E824&gt;$D824,"Confirmed &gt; received",IF($F824&gt;$E824,"Dispatched &gt; confirmed",IF($G824+$H824&gt;$F824,"Delivered + returned &gt; dispatched","OK")))))</f>
        <v/>
      </c>
    </row>
    <row r="825" customFormat="false" ht="15" hidden="false" customHeight="false" outlineLevel="0" collapsed="false">
      <c r="A825" s="20"/>
      <c r="B825" s="14"/>
      <c r="C825" s="15"/>
      <c r="D825" s="21"/>
      <c r="E825" s="21"/>
      <c r="F825" s="21"/>
      <c r="G825" s="21"/>
      <c r="H825" s="21"/>
      <c r="I825" s="15"/>
      <c r="J825" s="15"/>
      <c r="K825" s="22" t="str">
        <f aca="false">IF(COUNTA($A825:$J825)=0,"",IF($I825&lt;&gt;"",$I825,IFERROR(INDEX(Settings!$B$14:$B$28,MATCH($B825,Settings!$A$14:$A$28,0)),0)))</f>
        <v/>
      </c>
      <c r="L825" s="23" t="str">
        <f aca="false">IF(COUNTA($A825:$J825)=0,"",$G825*($K825+IFERROR(INDEX(Settings!$C$14:$C$28,MATCH($B825,Settings!$A$14:$A$28,0)),0)))</f>
        <v/>
      </c>
      <c r="M825" s="23" t="str">
        <f aca="false">IF(COUNTA($A825:$J825)=0,"",($G825+$H825*Settings!$B$10)*IFERROR(INDEX(Settings!$D$14:$D$28,MATCH($B825,Settings!$A$14:$A$28,0)),0))</f>
        <v/>
      </c>
      <c r="N825" s="23" t="str">
        <f aca="false">IF(COUNTA($A825:$J825)=0,"",$F825*IFERROR(INDEX(Settings!$E$14:$E$28,MATCH($B825,Settings!$A$14:$A$28,0)),0))</f>
        <v/>
      </c>
      <c r="O825" s="23" t="str">
        <f aca="false">IF(COUNTA($A825:$J825)=0,"",$D825*Settings!$B$5)</f>
        <v/>
      </c>
      <c r="P825" s="23" t="str">
        <f aca="false">IF(COUNTA($A825:$J825)=0,"",$G825*Settings!$B$6+$H825*Settings!$B$7)</f>
        <v/>
      </c>
      <c r="Q825" s="23" t="str">
        <f aca="false">IF(COUNTA($A825:$J825)=0,"",$L825*Settings!$B$8)</f>
        <v/>
      </c>
      <c r="R825" s="23" t="str">
        <f aca="false">IF(COUNTA($A825:$J825)=0,"",($P825+$Q825)*Settings!$B$9)</f>
        <v/>
      </c>
      <c r="S825" s="23" t="str">
        <f aca="false">IF(COUNTA($A825:$J825)=0,"",$C825+$J825+SUM($M825:$R825))</f>
        <v/>
      </c>
      <c r="T825" s="23" t="str">
        <f aca="false">IF(COUNTA($A825:$J825)=0,"",$L825-$S825)</f>
        <v/>
      </c>
      <c r="U825" s="24" t="str">
        <f aca="false">IF(COUNTA($A825:$J825)=0,"",IF($L825=0,0,$T825/$L825))</f>
        <v/>
      </c>
      <c r="V825" s="24" t="str">
        <f aca="false">IF(COUNTA($A825:$J825)=0,"",IF($D825=0,0,$E825/$D825))</f>
        <v/>
      </c>
      <c r="W825" s="24" t="str">
        <f aca="false">IF(COUNTA($A825:$J825)=0,"",IF($F825=0,0,$G825/$F825))</f>
        <v/>
      </c>
      <c r="X825" s="24" t="str">
        <f aca="false">IF(COUNTA($A825:$J825)=0,"",IF($F825=0,0,$H825/$F825))</f>
        <v/>
      </c>
      <c r="Y825" s="25" t="str">
        <f aca="false">IF(COUNTA($A825:$J825)=0,"",IF($C825=0,0,$L825/$C825))</f>
        <v/>
      </c>
      <c r="Z825" s="23" t="str">
        <f aca="false">IF(COUNTA($A825:$J825)=0,"",IF($G825=0,0,$C825/$G825))</f>
        <v/>
      </c>
      <c r="AA825" s="23" t="str">
        <f aca="false">IF(COUNTA($A825:$J825)=0,"",IF($G825=0,0,$T825/$G825))</f>
        <v/>
      </c>
      <c r="AB825" s="9" t="str">
        <f aca="false">IF(COUNTA($A825:$J825)=0,"",IF($B825="","Pick a product",IF($E825&gt;$D825,"Confirmed &gt; received",IF($F825&gt;$E825,"Dispatched &gt; confirmed",IF($G825+$H825&gt;$F825,"Delivered + returned &gt; dispatched","OK")))))</f>
        <v/>
      </c>
    </row>
    <row r="826" customFormat="false" ht="15" hidden="false" customHeight="false" outlineLevel="0" collapsed="false">
      <c r="A826" s="20"/>
      <c r="B826" s="14"/>
      <c r="C826" s="15"/>
      <c r="D826" s="21"/>
      <c r="E826" s="21"/>
      <c r="F826" s="21"/>
      <c r="G826" s="21"/>
      <c r="H826" s="21"/>
      <c r="I826" s="15"/>
      <c r="J826" s="15"/>
      <c r="K826" s="22" t="str">
        <f aca="false">IF(COUNTA($A826:$J826)=0,"",IF($I826&lt;&gt;"",$I826,IFERROR(INDEX(Settings!$B$14:$B$28,MATCH($B826,Settings!$A$14:$A$28,0)),0)))</f>
        <v/>
      </c>
      <c r="L826" s="23" t="str">
        <f aca="false">IF(COUNTA($A826:$J826)=0,"",$G826*($K826+IFERROR(INDEX(Settings!$C$14:$C$28,MATCH($B826,Settings!$A$14:$A$28,0)),0)))</f>
        <v/>
      </c>
      <c r="M826" s="23" t="str">
        <f aca="false">IF(COUNTA($A826:$J826)=0,"",($G826+$H826*Settings!$B$10)*IFERROR(INDEX(Settings!$D$14:$D$28,MATCH($B826,Settings!$A$14:$A$28,0)),0))</f>
        <v/>
      </c>
      <c r="N826" s="23" t="str">
        <f aca="false">IF(COUNTA($A826:$J826)=0,"",$F826*IFERROR(INDEX(Settings!$E$14:$E$28,MATCH($B826,Settings!$A$14:$A$28,0)),0))</f>
        <v/>
      </c>
      <c r="O826" s="23" t="str">
        <f aca="false">IF(COUNTA($A826:$J826)=0,"",$D826*Settings!$B$5)</f>
        <v/>
      </c>
      <c r="P826" s="23" t="str">
        <f aca="false">IF(COUNTA($A826:$J826)=0,"",$G826*Settings!$B$6+$H826*Settings!$B$7)</f>
        <v/>
      </c>
      <c r="Q826" s="23" t="str">
        <f aca="false">IF(COUNTA($A826:$J826)=0,"",$L826*Settings!$B$8)</f>
        <v/>
      </c>
      <c r="R826" s="23" t="str">
        <f aca="false">IF(COUNTA($A826:$J826)=0,"",($P826+$Q826)*Settings!$B$9)</f>
        <v/>
      </c>
      <c r="S826" s="23" t="str">
        <f aca="false">IF(COUNTA($A826:$J826)=0,"",$C826+$J826+SUM($M826:$R826))</f>
        <v/>
      </c>
      <c r="T826" s="23" t="str">
        <f aca="false">IF(COUNTA($A826:$J826)=0,"",$L826-$S826)</f>
        <v/>
      </c>
      <c r="U826" s="24" t="str">
        <f aca="false">IF(COUNTA($A826:$J826)=0,"",IF($L826=0,0,$T826/$L826))</f>
        <v/>
      </c>
      <c r="V826" s="24" t="str">
        <f aca="false">IF(COUNTA($A826:$J826)=0,"",IF($D826=0,0,$E826/$D826))</f>
        <v/>
      </c>
      <c r="W826" s="24" t="str">
        <f aca="false">IF(COUNTA($A826:$J826)=0,"",IF($F826=0,0,$G826/$F826))</f>
        <v/>
      </c>
      <c r="X826" s="24" t="str">
        <f aca="false">IF(COUNTA($A826:$J826)=0,"",IF($F826=0,0,$H826/$F826))</f>
        <v/>
      </c>
      <c r="Y826" s="25" t="str">
        <f aca="false">IF(COUNTA($A826:$J826)=0,"",IF($C826=0,0,$L826/$C826))</f>
        <v/>
      </c>
      <c r="Z826" s="23" t="str">
        <f aca="false">IF(COUNTA($A826:$J826)=0,"",IF($G826=0,0,$C826/$G826))</f>
        <v/>
      </c>
      <c r="AA826" s="23" t="str">
        <f aca="false">IF(COUNTA($A826:$J826)=0,"",IF($G826=0,0,$T826/$G826))</f>
        <v/>
      </c>
      <c r="AB826" s="9" t="str">
        <f aca="false">IF(COUNTA($A826:$J826)=0,"",IF($B826="","Pick a product",IF($E826&gt;$D826,"Confirmed &gt; received",IF($F826&gt;$E826,"Dispatched &gt; confirmed",IF($G826+$H826&gt;$F826,"Delivered + returned &gt; dispatched","OK")))))</f>
        <v/>
      </c>
    </row>
    <row r="827" customFormat="false" ht="15" hidden="false" customHeight="false" outlineLevel="0" collapsed="false">
      <c r="A827" s="20"/>
      <c r="B827" s="14"/>
      <c r="C827" s="15"/>
      <c r="D827" s="21"/>
      <c r="E827" s="21"/>
      <c r="F827" s="21"/>
      <c r="G827" s="21"/>
      <c r="H827" s="21"/>
      <c r="I827" s="15"/>
      <c r="J827" s="15"/>
      <c r="K827" s="22" t="str">
        <f aca="false">IF(COUNTA($A827:$J827)=0,"",IF($I827&lt;&gt;"",$I827,IFERROR(INDEX(Settings!$B$14:$B$28,MATCH($B827,Settings!$A$14:$A$28,0)),0)))</f>
        <v/>
      </c>
      <c r="L827" s="23" t="str">
        <f aca="false">IF(COUNTA($A827:$J827)=0,"",$G827*($K827+IFERROR(INDEX(Settings!$C$14:$C$28,MATCH($B827,Settings!$A$14:$A$28,0)),0)))</f>
        <v/>
      </c>
      <c r="M827" s="23" t="str">
        <f aca="false">IF(COUNTA($A827:$J827)=0,"",($G827+$H827*Settings!$B$10)*IFERROR(INDEX(Settings!$D$14:$D$28,MATCH($B827,Settings!$A$14:$A$28,0)),0))</f>
        <v/>
      </c>
      <c r="N827" s="23" t="str">
        <f aca="false">IF(COUNTA($A827:$J827)=0,"",$F827*IFERROR(INDEX(Settings!$E$14:$E$28,MATCH($B827,Settings!$A$14:$A$28,0)),0))</f>
        <v/>
      </c>
      <c r="O827" s="23" t="str">
        <f aca="false">IF(COUNTA($A827:$J827)=0,"",$D827*Settings!$B$5)</f>
        <v/>
      </c>
      <c r="P827" s="23" t="str">
        <f aca="false">IF(COUNTA($A827:$J827)=0,"",$G827*Settings!$B$6+$H827*Settings!$B$7)</f>
        <v/>
      </c>
      <c r="Q827" s="23" t="str">
        <f aca="false">IF(COUNTA($A827:$J827)=0,"",$L827*Settings!$B$8)</f>
        <v/>
      </c>
      <c r="R827" s="23" t="str">
        <f aca="false">IF(COUNTA($A827:$J827)=0,"",($P827+$Q827)*Settings!$B$9)</f>
        <v/>
      </c>
      <c r="S827" s="23" t="str">
        <f aca="false">IF(COUNTA($A827:$J827)=0,"",$C827+$J827+SUM($M827:$R827))</f>
        <v/>
      </c>
      <c r="T827" s="23" t="str">
        <f aca="false">IF(COUNTA($A827:$J827)=0,"",$L827-$S827)</f>
        <v/>
      </c>
      <c r="U827" s="24" t="str">
        <f aca="false">IF(COUNTA($A827:$J827)=0,"",IF($L827=0,0,$T827/$L827))</f>
        <v/>
      </c>
      <c r="V827" s="24" t="str">
        <f aca="false">IF(COUNTA($A827:$J827)=0,"",IF($D827=0,0,$E827/$D827))</f>
        <v/>
      </c>
      <c r="W827" s="24" t="str">
        <f aca="false">IF(COUNTA($A827:$J827)=0,"",IF($F827=0,0,$G827/$F827))</f>
        <v/>
      </c>
      <c r="X827" s="24" t="str">
        <f aca="false">IF(COUNTA($A827:$J827)=0,"",IF($F827=0,0,$H827/$F827))</f>
        <v/>
      </c>
      <c r="Y827" s="25" t="str">
        <f aca="false">IF(COUNTA($A827:$J827)=0,"",IF($C827=0,0,$L827/$C827))</f>
        <v/>
      </c>
      <c r="Z827" s="23" t="str">
        <f aca="false">IF(COUNTA($A827:$J827)=0,"",IF($G827=0,0,$C827/$G827))</f>
        <v/>
      </c>
      <c r="AA827" s="23" t="str">
        <f aca="false">IF(COUNTA($A827:$J827)=0,"",IF($G827=0,0,$T827/$G827))</f>
        <v/>
      </c>
      <c r="AB827" s="9" t="str">
        <f aca="false">IF(COUNTA($A827:$J827)=0,"",IF($B827="","Pick a product",IF($E827&gt;$D827,"Confirmed &gt; received",IF($F827&gt;$E827,"Dispatched &gt; confirmed",IF($G827+$H827&gt;$F827,"Delivered + returned &gt; dispatched","OK")))))</f>
        <v/>
      </c>
    </row>
    <row r="828" customFormat="false" ht="15" hidden="false" customHeight="false" outlineLevel="0" collapsed="false">
      <c r="A828" s="20"/>
      <c r="B828" s="14"/>
      <c r="C828" s="15"/>
      <c r="D828" s="21"/>
      <c r="E828" s="21"/>
      <c r="F828" s="21"/>
      <c r="G828" s="21"/>
      <c r="H828" s="21"/>
      <c r="I828" s="15"/>
      <c r="J828" s="15"/>
      <c r="K828" s="22" t="str">
        <f aca="false">IF(COUNTA($A828:$J828)=0,"",IF($I828&lt;&gt;"",$I828,IFERROR(INDEX(Settings!$B$14:$B$28,MATCH($B828,Settings!$A$14:$A$28,0)),0)))</f>
        <v/>
      </c>
      <c r="L828" s="23" t="str">
        <f aca="false">IF(COUNTA($A828:$J828)=0,"",$G828*($K828+IFERROR(INDEX(Settings!$C$14:$C$28,MATCH($B828,Settings!$A$14:$A$28,0)),0)))</f>
        <v/>
      </c>
      <c r="M828" s="23" t="str">
        <f aca="false">IF(COUNTA($A828:$J828)=0,"",($G828+$H828*Settings!$B$10)*IFERROR(INDEX(Settings!$D$14:$D$28,MATCH($B828,Settings!$A$14:$A$28,0)),0))</f>
        <v/>
      </c>
      <c r="N828" s="23" t="str">
        <f aca="false">IF(COUNTA($A828:$J828)=0,"",$F828*IFERROR(INDEX(Settings!$E$14:$E$28,MATCH($B828,Settings!$A$14:$A$28,0)),0))</f>
        <v/>
      </c>
      <c r="O828" s="23" t="str">
        <f aca="false">IF(COUNTA($A828:$J828)=0,"",$D828*Settings!$B$5)</f>
        <v/>
      </c>
      <c r="P828" s="23" t="str">
        <f aca="false">IF(COUNTA($A828:$J828)=0,"",$G828*Settings!$B$6+$H828*Settings!$B$7)</f>
        <v/>
      </c>
      <c r="Q828" s="23" t="str">
        <f aca="false">IF(COUNTA($A828:$J828)=0,"",$L828*Settings!$B$8)</f>
        <v/>
      </c>
      <c r="R828" s="23" t="str">
        <f aca="false">IF(COUNTA($A828:$J828)=0,"",($P828+$Q828)*Settings!$B$9)</f>
        <v/>
      </c>
      <c r="S828" s="23" t="str">
        <f aca="false">IF(COUNTA($A828:$J828)=0,"",$C828+$J828+SUM($M828:$R828))</f>
        <v/>
      </c>
      <c r="T828" s="23" t="str">
        <f aca="false">IF(COUNTA($A828:$J828)=0,"",$L828-$S828)</f>
        <v/>
      </c>
      <c r="U828" s="24" t="str">
        <f aca="false">IF(COUNTA($A828:$J828)=0,"",IF($L828=0,0,$T828/$L828))</f>
        <v/>
      </c>
      <c r="V828" s="24" t="str">
        <f aca="false">IF(COUNTA($A828:$J828)=0,"",IF($D828=0,0,$E828/$D828))</f>
        <v/>
      </c>
      <c r="W828" s="24" t="str">
        <f aca="false">IF(COUNTA($A828:$J828)=0,"",IF($F828=0,0,$G828/$F828))</f>
        <v/>
      </c>
      <c r="X828" s="24" t="str">
        <f aca="false">IF(COUNTA($A828:$J828)=0,"",IF($F828=0,0,$H828/$F828))</f>
        <v/>
      </c>
      <c r="Y828" s="25" t="str">
        <f aca="false">IF(COUNTA($A828:$J828)=0,"",IF($C828=0,0,$L828/$C828))</f>
        <v/>
      </c>
      <c r="Z828" s="23" t="str">
        <f aca="false">IF(COUNTA($A828:$J828)=0,"",IF($G828=0,0,$C828/$G828))</f>
        <v/>
      </c>
      <c r="AA828" s="23" t="str">
        <f aca="false">IF(COUNTA($A828:$J828)=0,"",IF($G828=0,0,$T828/$G828))</f>
        <v/>
      </c>
      <c r="AB828" s="9" t="str">
        <f aca="false">IF(COUNTA($A828:$J828)=0,"",IF($B828="","Pick a product",IF($E828&gt;$D828,"Confirmed &gt; received",IF($F828&gt;$E828,"Dispatched &gt; confirmed",IF($G828+$H828&gt;$F828,"Delivered + returned &gt; dispatched","OK")))))</f>
        <v/>
      </c>
    </row>
    <row r="829" customFormat="false" ht="15" hidden="false" customHeight="false" outlineLevel="0" collapsed="false">
      <c r="A829" s="20"/>
      <c r="B829" s="14"/>
      <c r="C829" s="15"/>
      <c r="D829" s="21"/>
      <c r="E829" s="21"/>
      <c r="F829" s="21"/>
      <c r="G829" s="21"/>
      <c r="H829" s="21"/>
      <c r="I829" s="15"/>
      <c r="J829" s="15"/>
      <c r="K829" s="22" t="str">
        <f aca="false">IF(COUNTA($A829:$J829)=0,"",IF($I829&lt;&gt;"",$I829,IFERROR(INDEX(Settings!$B$14:$B$28,MATCH($B829,Settings!$A$14:$A$28,0)),0)))</f>
        <v/>
      </c>
      <c r="L829" s="23" t="str">
        <f aca="false">IF(COUNTA($A829:$J829)=0,"",$G829*($K829+IFERROR(INDEX(Settings!$C$14:$C$28,MATCH($B829,Settings!$A$14:$A$28,0)),0)))</f>
        <v/>
      </c>
      <c r="M829" s="23" t="str">
        <f aca="false">IF(COUNTA($A829:$J829)=0,"",($G829+$H829*Settings!$B$10)*IFERROR(INDEX(Settings!$D$14:$D$28,MATCH($B829,Settings!$A$14:$A$28,0)),0))</f>
        <v/>
      </c>
      <c r="N829" s="23" t="str">
        <f aca="false">IF(COUNTA($A829:$J829)=0,"",$F829*IFERROR(INDEX(Settings!$E$14:$E$28,MATCH($B829,Settings!$A$14:$A$28,0)),0))</f>
        <v/>
      </c>
      <c r="O829" s="23" t="str">
        <f aca="false">IF(COUNTA($A829:$J829)=0,"",$D829*Settings!$B$5)</f>
        <v/>
      </c>
      <c r="P829" s="23" t="str">
        <f aca="false">IF(COUNTA($A829:$J829)=0,"",$G829*Settings!$B$6+$H829*Settings!$B$7)</f>
        <v/>
      </c>
      <c r="Q829" s="23" t="str">
        <f aca="false">IF(COUNTA($A829:$J829)=0,"",$L829*Settings!$B$8)</f>
        <v/>
      </c>
      <c r="R829" s="23" t="str">
        <f aca="false">IF(COUNTA($A829:$J829)=0,"",($P829+$Q829)*Settings!$B$9)</f>
        <v/>
      </c>
      <c r="S829" s="23" t="str">
        <f aca="false">IF(COUNTA($A829:$J829)=0,"",$C829+$J829+SUM($M829:$R829))</f>
        <v/>
      </c>
      <c r="T829" s="23" t="str">
        <f aca="false">IF(COUNTA($A829:$J829)=0,"",$L829-$S829)</f>
        <v/>
      </c>
      <c r="U829" s="24" t="str">
        <f aca="false">IF(COUNTA($A829:$J829)=0,"",IF($L829=0,0,$T829/$L829))</f>
        <v/>
      </c>
      <c r="V829" s="24" t="str">
        <f aca="false">IF(COUNTA($A829:$J829)=0,"",IF($D829=0,0,$E829/$D829))</f>
        <v/>
      </c>
      <c r="W829" s="24" t="str">
        <f aca="false">IF(COUNTA($A829:$J829)=0,"",IF($F829=0,0,$G829/$F829))</f>
        <v/>
      </c>
      <c r="X829" s="24" t="str">
        <f aca="false">IF(COUNTA($A829:$J829)=0,"",IF($F829=0,0,$H829/$F829))</f>
        <v/>
      </c>
      <c r="Y829" s="25" t="str">
        <f aca="false">IF(COUNTA($A829:$J829)=0,"",IF($C829=0,0,$L829/$C829))</f>
        <v/>
      </c>
      <c r="Z829" s="23" t="str">
        <f aca="false">IF(COUNTA($A829:$J829)=0,"",IF($G829=0,0,$C829/$G829))</f>
        <v/>
      </c>
      <c r="AA829" s="23" t="str">
        <f aca="false">IF(COUNTA($A829:$J829)=0,"",IF($G829=0,0,$T829/$G829))</f>
        <v/>
      </c>
      <c r="AB829" s="9" t="str">
        <f aca="false">IF(COUNTA($A829:$J829)=0,"",IF($B829="","Pick a product",IF($E829&gt;$D829,"Confirmed &gt; received",IF($F829&gt;$E829,"Dispatched &gt; confirmed",IF($G829+$H829&gt;$F829,"Delivered + returned &gt; dispatched","OK")))))</f>
        <v/>
      </c>
    </row>
    <row r="830" customFormat="false" ht="15" hidden="false" customHeight="false" outlineLevel="0" collapsed="false">
      <c r="A830" s="20"/>
      <c r="B830" s="14"/>
      <c r="C830" s="15"/>
      <c r="D830" s="21"/>
      <c r="E830" s="21"/>
      <c r="F830" s="21"/>
      <c r="G830" s="21"/>
      <c r="H830" s="21"/>
      <c r="I830" s="15"/>
      <c r="J830" s="15"/>
      <c r="K830" s="22" t="str">
        <f aca="false">IF(COUNTA($A830:$J830)=0,"",IF($I830&lt;&gt;"",$I830,IFERROR(INDEX(Settings!$B$14:$B$28,MATCH($B830,Settings!$A$14:$A$28,0)),0)))</f>
        <v/>
      </c>
      <c r="L830" s="23" t="str">
        <f aca="false">IF(COUNTA($A830:$J830)=0,"",$G830*($K830+IFERROR(INDEX(Settings!$C$14:$C$28,MATCH($B830,Settings!$A$14:$A$28,0)),0)))</f>
        <v/>
      </c>
      <c r="M830" s="23" t="str">
        <f aca="false">IF(COUNTA($A830:$J830)=0,"",($G830+$H830*Settings!$B$10)*IFERROR(INDEX(Settings!$D$14:$D$28,MATCH($B830,Settings!$A$14:$A$28,0)),0))</f>
        <v/>
      </c>
      <c r="N830" s="23" t="str">
        <f aca="false">IF(COUNTA($A830:$J830)=0,"",$F830*IFERROR(INDEX(Settings!$E$14:$E$28,MATCH($B830,Settings!$A$14:$A$28,0)),0))</f>
        <v/>
      </c>
      <c r="O830" s="23" t="str">
        <f aca="false">IF(COUNTA($A830:$J830)=0,"",$D830*Settings!$B$5)</f>
        <v/>
      </c>
      <c r="P830" s="23" t="str">
        <f aca="false">IF(COUNTA($A830:$J830)=0,"",$G830*Settings!$B$6+$H830*Settings!$B$7)</f>
        <v/>
      </c>
      <c r="Q830" s="23" t="str">
        <f aca="false">IF(COUNTA($A830:$J830)=0,"",$L830*Settings!$B$8)</f>
        <v/>
      </c>
      <c r="R830" s="23" t="str">
        <f aca="false">IF(COUNTA($A830:$J830)=0,"",($P830+$Q830)*Settings!$B$9)</f>
        <v/>
      </c>
      <c r="S830" s="23" t="str">
        <f aca="false">IF(COUNTA($A830:$J830)=0,"",$C830+$J830+SUM($M830:$R830))</f>
        <v/>
      </c>
      <c r="T830" s="23" t="str">
        <f aca="false">IF(COUNTA($A830:$J830)=0,"",$L830-$S830)</f>
        <v/>
      </c>
      <c r="U830" s="24" t="str">
        <f aca="false">IF(COUNTA($A830:$J830)=0,"",IF($L830=0,0,$T830/$L830))</f>
        <v/>
      </c>
      <c r="V830" s="24" t="str">
        <f aca="false">IF(COUNTA($A830:$J830)=0,"",IF($D830=0,0,$E830/$D830))</f>
        <v/>
      </c>
      <c r="W830" s="24" t="str">
        <f aca="false">IF(COUNTA($A830:$J830)=0,"",IF($F830=0,0,$G830/$F830))</f>
        <v/>
      </c>
      <c r="X830" s="24" t="str">
        <f aca="false">IF(COUNTA($A830:$J830)=0,"",IF($F830=0,0,$H830/$F830))</f>
        <v/>
      </c>
      <c r="Y830" s="25" t="str">
        <f aca="false">IF(COUNTA($A830:$J830)=0,"",IF($C830=0,0,$L830/$C830))</f>
        <v/>
      </c>
      <c r="Z830" s="23" t="str">
        <f aca="false">IF(COUNTA($A830:$J830)=0,"",IF($G830=0,0,$C830/$G830))</f>
        <v/>
      </c>
      <c r="AA830" s="23" t="str">
        <f aca="false">IF(COUNTA($A830:$J830)=0,"",IF($G830=0,0,$T830/$G830))</f>
        <v/>
      </c>
      <c r="AB830" s="9" t="str">
        <f aca="false">IF(COUNTA($A830:$J830)=0,"",IF($B830="","Pick a product",IF($E830&gt;$D830,"Confirmed &gt; received",IF($F830&gt;$E830,"Dispatched &gt; confirmed",IF($G830+$H830&gt;$F830,"Delivered + returned &gt; dispatched","OK")))))</f>
        <v/>
      </c>
    </row>
    <row r="831" customFormat="false" ht="15" hidden="false" customHeight="false" outlineLevel="0" collapsed="false">
      <c r="A831" s="20"/>
      <c r="B831" s="14"/>
      <c r="C831" s="15"/>
      <c r="D831" s="21"/>
      <c r="E831" s="21"/>
      <c r="F831" s="21"/>
      <c r="G831" s="21"/>
      <c r="H831" s="21"/>
      <c r="I831" s="15"/>
      <c r="J831" s="15"/>
      <c r="K831" s="22" t="str">
        <f aca="false">IF(COUNTA($A831:$J831)=0,"",IF($I831&lt;&gt;"",$I831,IFERROR(INDEX(Settings!$B$14:$B$28,MATCH($B831,Settings!$A$14:$A$28,0)),0)))</f>
        <v/>
      </c>
      <c r="L831" s="23" t="str">
        <f aca="false">IF(COUNTA($A831:$J831)=0,"",$G831*($K831+IFERROR(INDEX(Settings!$C$14:$C$28,MATCH($B831,Settings!$A$14:$A$28,0)),0)))</f>
        <v/>
      </c>
      <c r="M831" s="23" t="str">
        <f aca="false">IF(COUNTA($A831:$J831)=0,"",($G831+$H831*Settings!$B$10)*IFERROR(INDEX(Settings!$D$14:$D$28,MATCH($B831,Settings!$A$14:$A$28,0)),0))</f>
        <v/>
      </c>
      <c r="N831" s="23" t="str">
        <f aca="false">IF(COUNTA($A831:$J831)=0,"",$F831*IFERROR(INDEX(Settings!$E$14:$E$28,MATCH($B831,Settings!$A$14:$A$28,0)),0))</f>
        <v/>
      </c>
      <c r="O831" s="23" t="str">
        <f aca="false">IF(COUNTA($A831:$J831)=0,"",$D831*Settings!$B$5)</f>
        <v/>
      </c>
      <c r="P831" s="23" t="str">
        <f aca="false">IF(COUNTA($A831:$J831)=0,"",$G831*Settings!$B$6+$H831*Settings!$B$7)</f>
        <v/>
      </c>
      <c r="Q831" s="23" t="str">
        <f aca="false">IF(COUNTA($A831:$J831)=0,"",$L831*Settings!$B$8)</f>
        <v/>
      </c>
      <c r="R831" s="23" t="str">
        <f aca="false">IF(COUNTA($A831:$J831)=0,"",($P831+$Q831)*Settings!$B$9)</f>
        <v/>
      </c>
      <c r="S831" s="23" t="str">
        <f aca="false">IF(COUNTA($A831:$J831)=0,"",$C831+$J831+SUM($M831:$R831))</f>
        <v/>
      </c>
      <c r="T831" s="23" t="str">
        <f aca="false">IF(COUNTA($A831:$J831)=0,"",$L831-$S831)</f>
        <v/>
      </c>
      <c r="U831" s="24" t="str">
        <f aca="false">IF(COUNTA($A831:$J831)=0,"",IF($L831=0,0,$T831/$L831))</f>
        <v/>
      </c>
      <c r="V831" s="24" t="str">
        <f aca="false">IF(COUNTA($A831:$J831)=0,"",IF($D831=0,0,$E831/$D831))</f>
        <v/>
      </c>
      <c r="W831" s="24" t="str">
        <f aca="false">IF(COUNTA($A831:$J831)=0,"",IF($F831=0,0,$G831/$F831))</f>
        <v/>
      </c>
      <c r="X831" s="24" t="str">
        <f aca="false">IF(COUNTA($A831:$J831)=0,"",IF($F831=0,0,$H831/$F831))</f>
        <v/>
      </c>
      <c r="Y831" s="25" t="str">
        <f aca="false">IF(COUNTA($A831:$J831)=0,"",IF($C831=0,0,$L831/$C831))</f>
        <v/>
      </c>
      <c r="Z831" s="23" t="str">
        <f aca="false">IF(COUNTA($A831:$J831)=0,"",IF($G831=0,0,$C831/$G831))</f>
        <v/>
      </c>
      <c r="AA831" s="23" t="str">
        <f aca="false">IF(COUNTA($A831:$J831)=0,"",IF($G831=0,0,$T831/$G831))</f>
        <v/>
      </c>
      <c r="AB831" s="9" t="str">
        <f aca="false">IF(COUNTA($A831:$J831)=0,"",IF($B831="","Pick a product",IF($E831&gt;$D831,"Confirmed &gt; received",IF($F831&gt;$E831,"Dispatched &gt; confirmed",IF($G831+$H831&gt;$F831,"Delivered + returned &gt; dispatched","OK")))))</f>
        <v/>
      </c>
    </row>
    <row r="832" customFormat="false" ht="15" hidden="false" customHeight="false" outlineLevel="0" collapsed="false">
      <c r="A832" s="20"/>
      <c r="B832" s="14"/>
      <c r="C832" s="15"/>
      <c r="D832" s="21"/>
      <c r="E832" s="21"/>
      <c r="F832" s="21"/>
      <c r="G832" s="21"/>
      <c r="H832" s="21"/>
      <c r="I832" s="15"/>
      <c r="J832" s="15"/>
      <c r="K832" s="22" t="str">
        <f aca="false">IF(COUNTA($A832:$J832)=0,"",IF($I832&lt;&gt;"",$I832,IFERROR(INDEX(Settings!$B$14:$B$28,MATCH($B832,Settings!$A$14:$A$28,0)),0)))</f>
        <v/>
      </c>
      <c r="L832" s="23" t="str">
        <f aca="false">IF(COUNTA($A832:$J832)=0,"",$G832*($K832+IFERROR(INDEX(Settings!$C$14:$C$28,MATCH($B832,Settings!$A$14:$A$28,0)),0)))</f>
        <v/>
      </c>
      <c r="M832" s="23" t="str">
        <f aca="false">IF(COUNTA($A832:$J832)=0,"",($G832+$H832*Settings!$B$10)*IFERROR(INDEX(Settings!$D$14:$D$28,MATCH($B832,Settings!$A$14:$A$28,0)),0))</f>
        <v/>
      </c>
      <c r="N832" s="23" t="str">
        <f aca="false">IF(COUNTA($A832:$J832)=0,"",$F832*IFERROR(INDEX(Settings!$E$14:$E$28,MATCH($B832,Settings!$A$14:$A$28,0)),0))</f>
        <v/>
      </c>
      <c r="O832" s="23" t="str">
        <f aca="false">IF(COUNTA($A832:$J832)=0,"",$D832*Settings!$B$5)</f>
        <v/>
      </c>
      <c r="P832" s="23" t="str">
        <f aca="false">IF(COUNTA($A832:$J832)=0,"",$G832*Settings!$B$6+$H832*Settings!$B$7)</f>
        <v/>
      </c>
      <c r="Q832" s="23" t="str">
        <f aca="false">IF(COUNTA($A832:$J832)=0,"",$L832*Settings!$B$8)</f>
        <v/>
      </c>
      <c r="R832" s="23" t="str">
        <f aca="false">IF(COUNTA($A832:$J832)=0,"",($P832+$Q832)*Settings!$B$9)</f>
        <v/>
      </c>
      <c r="S832" s="23" t="str">
        <f aca="false">IF(COUNTA($A832:$J832)=0,"",$C832+$J832+SUM($M832:$R832))</f>
        <v/>
      </c>
      <c r="T832" s="23" t="str">
        <f aca="false">IF(COUNTA($A832:$J832)=0,"",$L832-$S832)</f>
        <v/>
      </c>
      <c r="U832" s="24" t="str">
        <f aca="false">IF(COUNTA($A832:$J832)=0,"",IF($L832=0,0,$T832/$L832))</f>
        <v/>
      </c>
      <c r="V832" s="24" t="str">
        <f aca="false">IF(COUNTA($A832:$J832)=0,"",IF($D832=0,0,$E832/$D832))</f>
        <v/>
      </c>
      <c r="W832" s="24" t="str">
        <f aca="false">IF(COUNTA($A832:$J832)=0,"",IF($F832=0,0,$G832/$F832))</f>
        <v/>
      </c>
      <c r="X832" s="24" t="str">
        <f aca="false">IF(COUNTA($A832:$J832)=0,"",IF($F832=0,0,$H832/$F832))</f>
        <v/>
      </c>
      <c r="Y832" s="25" t="str">
        <f aca="false">IF(COUNTA($A832:$J832)=0,"",IF($C832=0,0,$L832/$C832))</f>
        <v/>
      </c>
      <c r="Z832" s="23" t="str">
        <f aca="false">IF(COUNTA($A832:$J832)=0,"",IF($G832=0,0,$C832/$G832))</f>
        <v/>
      </c>
      <c r="AA832" s="23" t="str">
        <f aca="false">IF(COUNTA($A832:$J832)=0,"",IF($G832=0,0,$T832/$G832))</f>
        <v/>
      </c>
      <c r="AB832" s="9" t="str">
        <f aca="false">IF(COUNTA($A832:$J832)=0,"",IF($B832="","Pick a product",IF($E832&gt;$D832,"Confirmed &gt; received",IF($F832&gt;$E832,"Dispatched &gt; confirmed",IF($G832+$H832&gt;$F832,"Delivered + returned &gt; dispatched","OK")))))</f>
        <v/>
      </c>
    </row>
    <row r="833" customFormat="false" ht="15" hidden="false" customHeight="false" outlineLevel="0" collapsed="false">
      <c r="A833" s="20"/>
      <c r="B833" s="14"/>
      <c r="C833" s="15"/>
      <c r="D833" s="21"/>
      <c r="E833" s="21"/>
      <c r="F833" s="21"/>
      <c r="G833" s="21"/>
      <c r="H833" s="21"/>
      <c r="I833" s="15"/>
      <c r="J833" s="15"/>
      <c r="K833" s="22" t="str">
        <f aca="false">IF(COUNTA($A833:$J833)=0,"",IF($I833&lt;&gt;"",$I833,IFERROR(INDEX(Settings!$B$14:$B$28,MATCH($B833,Settings!$A$14:$A$28,0)),0)))</f>
        <v/>
      </c>
      <c r="L833" s="23" t="str">
        <f aca="false">IF(COUNTA($A833:$J833)=0,"",$G833*($K833+IFERROR(INDEX(Settings!$C$14:$C$28,MATCH($B833,Settings!$A$14:$A$28,0)),0)))</f>
        <v/>
      </c>
      <c r="M833" s="23" t="str">
        <f aca="false">IF(COUNTA($A833:$J833)=0,"",($G833+$H833*Settings!$B$10)*IFERROR(INDEX(Settings!$D$14:$D$28,MATCH($B833,Settings!$A$14:$A$28,0)),0))</f>
        <v/>
      </c>
      <c r="N833" s="23" t="str">
        <f aca="false">IF(COUNTA($A833:$J833)=0,"",$F833*IFERROR(INDEX(Settings!$E$14:$E$28,MATCH($B833,Settings!$A$14:$A$28,0)),0))</f>
        <v/>
      </c>
      <c r="O833" s="23" t="str">
        <f aca="false">IF(COUNTA($A833:$J833)=0,"",$D833*Settings!$B$5)</f>
        <v/>
      </c>
      <c r="P833" s="23" t="str">
        <f aca="false">IF(COUNTA($A833:$J833)=0,"",$G833*Settings!$B$6+$H833*Settings!$B$7)</f>
        <v/>
      </c>
      <c r="Q833" s="23" t="str">
        <f aca="false">IF(COUNTA($A833:$J833)=0,"",$L833*Settings!$B$8)</f>
        <v/>
      </c>
      <c r="R833" s="23" t="str">
        <f aca="false">IF(COUNTA($A833:$J833)=0,"",($P833+$Q833)*Settings!$B$9)</f>
        <v/>
      </c>
      <c r="S833" s="23" t="str">
        <f aca="false">IF(COUNTA($A833:$J833)=0,"",$C833+$J833+SUM($M833:$R833))</f>
        <v/>
      </c>
      <c r="T833" s="23" t="str">
        <f aca="false">IF(COUNTA($A833:$J833)=0,"",$L833-$S833)</f>
        <v/>
      </c>
      <c r="U833" s="24" t="str">
        <f aca="false">IF(COUNTA($A833:$J833)=0,"",IF($L833=0,0,$T833/$L833))</f>
        <v/>
      </c>
      <c r="V833" s="24" t="str">
        <f aca="false">IF(COUNTA($A833:$J833)=0,"",IF($D833=0,0,$E833/$D833))</f>
        <v/>
      </c>
      <c r="W833" s="24" t="str">
        <f aca="false">IF(COUNTA($A833:$J833)=0,"",IF($F833=0,0,$G833/$F833))</f>
        <v/>
      </c>
      <c r="X833" s="24" t="str">
        <f aca="false">IF(COUNTA($A833:$J833)=0,"",IF($F833=0,0,$H833/$F833))</f>
        <v/>
      </c>
      <c r="Y833" s="25" t="str">
        <f aca="false">IF(COUNTA($A833:$J833)=0,"",IF($C833=0,0,$L833/$C833))</f>
        <v/>
      </c>
      <c r="Z833" s="23" t="str">
        <f aca="false">IF(COUNTA($A833:$J833)=0,"",IF($G833=0,0,$C833/$G833))</f>
        <v/>
      </c>
      <c r="AA833" s="23" t="str">
        <f aca="false">IF(COUNTA($A833:$J833)=0,"",IF($G833=0,0,$T833/$G833))</f>
        <v/>
      </c>
      <c r="AB833" s="9" t="str">
        <f aca="false">IF(COUNTA($A833:$J833)=0,"",IF($B833="","Pick a product",IF($E833&gt;$D833,"Confirmed &gt; received",IF($F833&gt;$E833,"Dispatched &gt; confirmed",IF($G833+$H833&gt;$F833,"Delivered + returned &gt; dispatched","OK")))))</f>
        <v/>
      </c>
    </row>
    <row r="834" customFormat="false" ht="15" hidden="false" customHeight="false" outlineLevel="0" collapsed="false">
      <c r="A834" s="20"/>
      <c r="B834" s="14"/>
      <c r="C834" s="15"/>
      <c r="D834" s="21"/>
      <c r="E834" s="21"/>
      <c r="F834" s="21"/>
      <c r="G834" s="21"/>
      <c r="H834" s="21"/>
      <c r="I834" s="15"/>
      <c r="J834" s="15"/>
      <c r="K834" s="22" t="str">
        <f aca="false">IF(COUNTA($A834:$J834)=0,"",IF($I834&lt;&gt;"",$I834,IFERROR(INDEX(Settings!$B$14:$B$28,MATCH($B834,Settings!$A$14:$A$28,0)),0)))</f>
        <v/>
      </c>
      <c r="L834" s="23" t="str">
        <f aca="false">IF(COUNTA($A834:$J834)=0,"",$G834*($K834+IFERROR(INDEX(Settings!$C$14:$C$28,MATCH($B834,Settings!$A$14:$A$28,0)),0)))</f>
        <v/>
      </c>
      <c r="M834" s="23" t="str">
        <f aca="false">IF(COUNTA($A834:$J834)=0,"",($G834+$H834*Settings!$B$10)*IFERROR(INDEX(Settings!$D$14:$D$28,MATCH($B834,Settings!$A$14:$A$28,0)),0))</f>
        <v/>
      </c>
      <c r="N834" s="23" t="str">
        <f aca="false">IF(COUNTA($A834:$J834)=0,"",$F834*IFERROR(INDEX(Settings!$E$14:$E$28,MATCH($B834,Settings!$A$14:$A$28,0)),0))</f>
        <v/>
      </c>
      <c r="O834" s="23" t="str">
        <f aca="false">IF(COUNTA($A834:$J834)=0,"",$D834*Settings!$B$5)</f>
        <v/>
      </c>
      <c r="P834" s="23" t="str">
        <f aca="false">IF(COUNTA($A834:$J834)=0,"",$G834*Settings!$B$6+$H834*Settings!$B$7)</f>
        <v/>
      </c>
      <c r="Q834" s="23" t="str">
        <f aca="false">IF(COUNTA($A834:$J834)=0,"",$L834*Settings!$B$8)</f>
        <v/>
      </c>
      <c r="R834" s="23" t="str">
        <f aca="false">IF(COUNTA($A834:$J834)=0,"",($P834+$Q834)*Settings!$B$9)</f>
        <v/>
      </c>
      <c r="S834" s="23" t="str">
        <f aca="false">IF(COUNTA($A834:$J834)=0,"",$C834+$J834+SUM($M834:$R834))</f>
        <v/>
      </c>
      <c r="T834" s="23" t="str">
        <f aca="false">IF(COUNTA($A834:$J834)=0,"",$L834-$S834)</f>
        <v/>
      </c>
      <c r="U834" s="24" t="str">
        <f aca="false">IF(COUNTA($A834:$J834)=0,"",IF($L834=0,0,$T834/$L834))</f>
        <v/>
      </c>
      <c r="V834" s="24" t="str">
        <f aca="false">IF(COUNTA($A834:$J834)=0,"",IF($D834=0,0,$E834/$D834))</f>
        <v/>
      </c>
      <c r="W834" s="24" t="str">
        <f aca="false">IF(COUNTA($A834:$J834)=0,"",IF($F834=0,0,$G834/$F834))</f>
        <v/>
      </c>
      <c r="X834" s="24" t="str">
        <f aca="false">IF(COUNTA($A834:$J834)=0,"",IF($F834=0,0,$H834/$F834))</f>
        <v/>
      </c>
      <c r="Y834" s="25" t="str">
        <f aca="false">IF(COUNTA($A834:$J834)=0,"",IF($C834=0,0,$L834/$C834))</f>
        <v/>
      </c>
      <c r="Z834" s="23" t="str">
        <f aca="false">IF(COUNTA($A834:$J834)=0,"",IF($G834=0,0,$C834/$G834))</f>
        <v/>
      </c>
      <c r="AA834" s="23" t="str">
        <f aca="false">IF(COUNTA($A834:$J834)=0,"",IF($G834=0,0,$T834/$G834))</f>
        <v/>
      </c>
      <c r="AB834" s="9" t="str">
        <f aca="false">IF(COUNTA($A834:$J834)=0,"",IF($B834="","Pick a product",IF($E834&gt;$D834,"Confirmed &gt; received",IF($F834&gt;$E834,"Dispatched &gt; confirmed",IF($G834+$H834&gt;$F834,"Delivered + returned &gt; dispatched","OK")))))</f>
        <v/>
      </c>
    </row>
    <row r="835" customFormat="false" ht="15" hidden="false" customHeight="false" outlineLevel="0" collapsed="false">
      <c r="A835" s="20"/>
      <c r="B835" s="14"/>
      <c r="C835" s="15"/>
      <c r="D835" s="21"/>
      <c r="E835" s="21"/>
      <c r="F835" s="21"/>
      <c r="G835" s="21"/>
      <c r="H835" s="21"/>
      <c r="I835" s="15"/>
      <c r="J835" s="15"/>
      <c r="K835" s="22" t="str">
        <f aca="false">IF(COUNTA($A835:$J835)=0,"",IF($I835&lt;&gt;"",$I835,IFERROR(INDEX(Settings!$B$14:$B$28,MATCH($B835,Settings!$A$14:$A$28,0)),0)))</f>
        <v/>
      </c>
      <c r="L835" s="23" t="str">
        <f aca="false">IF(COUNTA($A835:$J835)=0,"",$G835*($K835+IFERROR(INDEX(Settings!$C$14:$C$28,MATCH($B835,Settings!$A$14:$A$28,0)),0)))</f>
        <v/>
      </c>
      <c r="M835" s="23" t="str">
        <f aca="false">IF(COUNTA($A835:$J835)=0,"",($G835+$H835*Settings!$B$10)*IFERROR(INDEX(Settings!$D$14:$D$28,MATCH($B835,Settings!$A$14:$A$28,0)),0))</f>
        <v/>
      </c>
      <c r="N835" s="23" t="str">
        <f aca="false">IF(COUNTA($A835:$J835)=0,"",$F835*IFERROR(INDEX(Settings!$E$14:$E$28,MATCH($B835,Settings!$A$14:$A$28,0)),0))</f>
        <v/>
      </c>
      <c r="O835" s="23" t="str">
        <f aca="false">IF(COUNTA($A835:$J835)=0,"",$D835*Settings!$B$5)</f>
        <v/>
      </c>
      <c r="P835" s="23" t="str">
        <f aca="false">IF(COUNTA($A835:$J835)=0,"",$G835*Settings!$B$6+$H835*Settings!$B$7)</f>
        <v/>
      </c>
      <c r="Q835" s="23" t="str">
        <f aca="false">IF(COUNTA($A835:$J835)=0,"",$L835*Settings!$B$8)</f>
        <v/>
      </c>
      <c r="R835" s="23" t="str">
        <f aca="false">IF(COUNTA($A835:$J835)=0,"",($P835+$Q835)*Settings!$B$9)</f>
        <v/>
      </c>
      <c r="S835" s="23" t="str">
        <f aca="false">IF(COUNTA($A835:$J835)=0,"",$C835+$J835+SUM($M835:$R835))</f>
        <v/>
      </c>
      <c r="T835" s="23" t="str">
        <f aca="false">IF(COUNTA($A835:$J835)=0,"",$L835-$S835)</f>
        <v/>
      </c>
      <c r="U835" s="24" t="str">
        <f aca="false">IF(COUNTA($A835:$J835)=0,"",IF($L835=0,0,$T835/$L835))</f>
        <v/>
      </c>
      <c r="V835" s="24" t="str">
        <f aca="false">IF(COUNTA($A835:$J835)=0,"",IF($D835=0,0,$E835/$D835))</f>
        <v/>
      </c>
      <c r="W835" s="24" t="str">
        <f aca="false">IF(COUNTA($A835:$J835)=0,"",IF($F835=0,0,$G835/$F835))</f>
        <v/>
      </c>
      <c r="X835" s="24" t="str">
        <f aca="false">IF(COUNTA($A835:$J835)=0,"",IF($F835=0,0,$H835/$F835))</f>
        <v/>
      </c>
      <c r="Y835" s="25" t="str">
        <f aca="false">IF(COUNTA($A835:$J835)=0,"",IF($C835=0,0,$L835/$C835))</f>
        <v/>
      </c>
      <c r="Z835" s="23" t="str">
        <f aca="false">IF(COUNTA($A835:$J835)=0,"",IF($G835=0,0,$C835/$G835))</f>
        <v/>
      </c>
      <c r="AA835" s="23" t="str">
        <f aca="false">IF(COUNTA($A835:$J835)=0,"",IF($G835=0,0,$T835/$G835))</f>
        <v/>
      </c>
      <c r="AB835" s="9" t="str">
        <f aca="false">IF(COUNTA($A835:$J835)=0,"",IF($B835="","Pick a product",IF($E835&gt;$D835,"Confirmed &gt; received",IF($F835&gt;$E835,"Dispatched &gt; confirmed",IF($G835+$H835&gt;$F835,"Delivered + returned &gt; dispatched","OK")))))</f>
        <v/>
      </c>
    </row>
    <row r="836" customFormat="false" ht="15" hidden="false" customHeight="false" outlineLevel="0" collapsed="false">
      <c r="A836" s="20"/>
      <c r="B836" s="14"/>
      <c r="C836" s="15"/>
      <c r="D836" s="21"/>
      <c r="E836" s="21"/>
      <c r="F836" s="21"/>
      <c r="G836" s="21"/>
      <c r="H836" s="21"/>
      <c r="I836" s="15"/>
      <c r="J836" s="15"/>
      <c r="K836" s="22" t="str">
        <f aca="false">IF(COUNTA($A836:$J836)=0,"",IF($I836&lt;&gt;"",$I836,IFERROR(INDEX(Settings!$B$14:$B$28,MATCH($B836,Settings!$A$14:$A$28,0)),0)))</f>
        <v/>
      </c>
      <c r="L836" s="23" t="str">
        <f aca="false">IF(COUNTA($A836:$J836)=0,"",$G836*($K836+IFERROR(INDEX(Settings!$C$14:$C$28,MATCH($B836,Settings!$A$14:$A$28,0)),0)))</f>
        <v/>
      </c>
      <c r="M836" s="23" t="str">
        <f aca="false">IF(COUNTA($A836:$J836)=0,"",($G836+$H836*Settings!$B$10)*IFERROR(INDEX(Settings!$D$14:$D$28,MATCH($B836,Settings!$A$14:$A$28,0)),0))</f>
        <v/>
      </c>
      <c r="N836" s="23" t="str">
        <f aca="false">IF(COUNTA($A836:$J836)=0,"",$F836*IFERROR(INDEX(Settings!$E$14:$E$28,MATCH($B836,Settings!$A$14:$A$28,0)),0))</f>
        <v/>
      </c>
      <c r="O836" s="23" t="str">
        <f aca="false">IF(COUNTA($A836:$J836)=0,"",$D836*Settings!$B$5)</f>
        <v/>
      </c>
      <c r="P836" s="23" t="str">
        <f aca="false">IF(COUNTA($A836:$J836)=0,"",$G836*Settings!$B$6+$H836*Settings!$B$7)</f>
        <v/>
      </c>
      <c r="Q836" s="23" t="str">
        <f aca="false">IF(COUNTA($A836:$J836)=0,"",$L836*Settings!$B$8)</f>
        <v/>
      </c>
      <c r="R836" s="23" t="str">
        <f aca="false">IF(COUNTA($A836:$J836)=0,"",($P836+$Q836)*Settings!$B$9)</f>
        <v/>
      </c>
      <c r="S836" s="23" t="str">
        <f aca="false">IF(COUNTA($A836:$J836)=0,"",$C836+$J836+SUM($M836:$R836))</f>
        <v/>
      </c>
      <c r="T836" s="23" t="str">
        <f aca="false">IF(COUNTA($A836:$J836)=0,"",$L836-$S836)</f>
        <v/>
      </c>
      <c r="U836" s="24" t="str">
        <f aca="false">IF(COUNTA($A836:$J836)=0,"",IF($L836=0,0,$T836/$L836))</f>
        <v/>
      </c>
      <c r="V836" s="24" t="str">
        <f aca="false">IF(COUNTA($A836:$J836)=0,"",IF($D836=0,0,$E836/$D836))</f>
        <v/>
      </c>
      <c r="W836" s="24" t="str">
        <f aca="false">IF(COUNTA($A836:$J836)=0,"",IF($F836=0,0,$G836/$F836))</f>
        <v/>
      </c>
      <c r="X836" s="24" t="str">
        <f aca="false">IF(COUNTA($A836:$J836)=0,"",IF($F836=0,0,$H836/$F836))</f>
        <v/>
      </c>
      <c r="Y836" s="25" t="str">
        <f aca="false">IF(COUNTA($A836:$J836)=0,"",IF($C836=0,0,$L836/$C836))</f>
        <v/>
      </c>
      <c r="Z836" s="23" t="str">
        <f aca="false">IF(COUNTA($A836:$J836)=0,"",IF($G836=0,0,$C836/$G836))</f>
        <v/>
      </c>
      <c r="AA836" s="23" t="str">
        <f aca="false">IF(COUNTA($A836:$J836)=0,"",IF($G836=0,0,$T836/$G836))</f>
        <v/>
      </c>
      <c r="AB836" s="9" t="str">
        <f aca="false">IF(COUNTA($A836:$J836)=0,"",IF($B836="","Pick a product",IF($E836&gt;$D836,"Confirmed &gt; received",IF($F836&gt;$E836,"Dispatched &gt; confirmed",IF($G836+$H836&gt;$F836,"Delivered + returned &gt; dispatched","OK")))))</f>
        <v/>
      </c>
    </row>
    <row r="837" customFormat="false" ht="15" hidden="false" customHeight="false" outlineLevel="0" collapsed="false">
      <c r="A837" s="20"/>
      <c r="B837" s="14"/>
      <c r="C837" s="15"/>
      <c r="D837" s="21"/>
      <c r="E837" s="21"/>
      <c r="F837" s="21"/>
      <c r="G837" s="21"/>
      <c r="H837" s="21"/>
      <c r="I837" s="15"/>
      <c r="J837" s="15"/>
      <c r="K837" s="22" t="str">
        <f aca="false">IF(COUNTA($A837:$J837)=0,"",IF($I837&lt;&gt;"",$I837,IFERROR(INDEX(Settings!$B$14:$B$28,MATCH($B837,Settings!$A$14:$A$28,0)),0)))</f>
        <v/>
      </c>
      <c r="L837" s="23" t="str">
        <f aca="false">IF(COUNTA($A837:$J837)=0,"",$G837*($K837+IFERROR(INDEX(Settings!$C$14:$C$28,MATCH($B837,Settings!$A$14:$A$28,0)),0)))</f>
        <v/>
      </c>
      <c r="M837" s="23" t="str">
        <f aca="false">IF(COUNTA($A837:$J837)=0,"",($G837+$H837*Settings!$B$10)*IFERROR(INDEX(Settings!$D$14:$D$28,MATCH($B837,Settings!$A$14:$A$28,0)),0))</f>
        <v/>
      </c>
      <c r="N837" s="23" t="str">
        <f aca="false">IF(COUNTA($A837:$J837)=0,"",$F837*IFERROR(INDEX(Settings!$E$14:$E$28,MATCH($B837,Settings!$A$14:$A$28,0)),0))</f>
        <v/>
      </c>
      <c r="O837" s="23" t="str">
        <f aca="false">IF(COUNTA($A837:$J837)=0,"",$D837*Settings!$B$5)</f>
        <v/>
      </c>
      <c r="P837" s="23" t="str">
        <f aca="false">IF(COUNTA($A837:$J837)=0,"",$G837*Settings!$B$6+$H837*Settings!$B$7)</f>
        <v/>
      </c>
      <c r="Q837" s="23" t="str">
        <f aca="false">IF(COUNTA($A837:$J837)=0,"",$L837*Settings!$B$8)</f>
        <v/>
      </c>
      <c r="R837" s="23" t="str">
        <f aca="false">IF(COUNTA($A837:$J837)=0,"",($P837+$Q837)*Settings!$B$9)</f>
        <v/>
      </c>
      <c r="S837" s="23" t="str">
        <f aca="false">IF(COUNTA($A837:$J837)=0,"",$C837+$J837+SUM($M837:$R837))</f>
        <v/>
      </c>
      <c r="T837" s="23" t="str">
        <f aca="false">IF(COUNTA($A837:$J837)=0,"",$L837-$S837)</f>
        <v/>
      </c>
      <c r="U837" s="24" t="str">
        <f aca="false">IF(COUNTA($A837:$J837)=0,"",IF($L837=0,0,$T837/$L837))</f>
        <v/>
      </c>
      <c r="V837" s="24" t="str">
        <f aca="false">IF(COUNTA($A837:$J837)=0,"",IF($D837=0,0,$E837/$D837))</f>
        <v/>
      </c>
      <c r="W837" s="24" t="str">
        <f aca="false">IF(COUNTA($A837:$J837)=0,"",IF($F837=0,0,$G837/$F837))</f>
        <v/>
      </c>
      <c r="X837" s="24" t="str">
        <f aca="false">IF(COUNTA($A837:$J837)=0,"",IF($F837=0,0,$H837/$F837))</f>
        <v/>
      </c>
      <c r="Y837" s="25" t="str">
        <f aca="false">IF(COUNTA($A837:$J837)=0,"",IF($C837=0,0,$L837/$C837))</f>
        <v/>
      </c>
      <c r="Z837" s="23" t="str">
        <f aca="false">IF(COUNTA($A837:$J837)=0,"",IF($G837=0,0,$C837/$G837))</f>
        <v/>
      </c>
      <c r="AA837" s="23" t="str">
        <f aca="false">IF(COUNTA($A837:$J837)=0,"",IF($G837=0,0,$T837/$G837))</f>
        <v/>
      </c>
      <c r="AB837" s="9" t="str">
        <f aca="false">IF(COUNTA($A837:$J837)=0,"",IF($B837="","Pick a product",IF($E837&gt;$D837,"Confirmed &gt; received",IF($F837&gt;$E837,"Dispatched &gt; confirmed",IF($G837+$H837&gt;$F837,"Delivered + returned &gt; dispatched","OK")))))</f>
        <v/>
      </c>
    </row>
    <row r="838" customFormat="false" ht="15" hidden="false" customHeight="false" outlineLevel="0" collapsed="false">
      <c r="A838" s="20"/>
      <c r="B838" s="14"/>
      <c r="C838" s="15"/>
      <c r="D838" s="21"/>
      <c r="E838" s="21"/>
      <c r="F838" s="21"/>
      <c r="G838" s="21"/>
      <c r="H838" s="21"/>
      <c r="I838" s="15"/>
      <c r="J838" s="15"/>
      <c r="K838" s="22" t="str">
        <f aca="false">IF(COUNTA($A838:$J838)=0,"",IF($I838&lt;&gt;"",$I838,IFERROR(INDEX(Settings!$B$14:$B$28,MATCH($B838,Settings!$A$14:$A$28,0)),0)))</f>
        <v/>
      </c>
      <c r="L838" s="23" t="str">
        <f aca="false">IF(COUNTA($A838:$J838)=0,"",$G838*($K838+IFERROR(INDEX(Settings!$C$14:$C$28,MATCH($B838,Settings!$A$14:$A$28,0)),0)))</f>
        <v/>
      </c>
      <c r="M838" s="23" t="str">
        <f aca="false">IF(COUNTA($A838:$J838)=0,"",($G838+$H838*Settings!$B$10)*IFERROR(INDEX(Settings!$D$14:$D$28,MATCH($B838,Settings!$A$14:$A$28,0)),0))</f>
        <v/>
      </c>
      <c r="N838" s="23" t="str">
        <f aca="false">IF(COUNTA($A838:$J838)=0,"",$F838*IFERROR(INDEX(Settings!$E$14:$E$28,MATCH($B838,Settings!$A$14:$A$28,0)),0))</f>
        <v/>
      </c>
      <c r="O838" s="23" t="str">
        <f aca="false">IF(COUNTA($A838:$J838)=0,"",$D838*Settings!$B$5)</f>
        <v/>
      </c>
      <c r="P838" s="23" t="str">
        <f aca="false">IF(COUNTA($A838:$J838)=0,"",$G838*Settings!$B$6+$H838*Settings!$B$7)</f>
        <v/>
      </c>
      <c r="Q838" s="23" t="str">
        <f aca="false">IF(COUNTA($A838:$J838)=0,"",$L838*Settings!$B$8)</f>
        <v/>
      </c>
      <c r="R838" s="23" t="str">
        <f aca="false">IF(COUNTA($A838:$J838)=0,"",($P838+$Q838)*Settings!$B$9)</f>
        <v/>
      </c>
      <c r="S838" s="23" t="str">
        <f aca="false">IF(COUNTA($A838:$J838)=0,"",$C838+$J838+SUM($M838:$R838))</f>
        <v/>
      </c>
      <c r="T838" s="23" t="str">
        <f aca="false">IF(COUNTA($A838:$J838)=0,"",$L838-$S838)</f>
        <v/>
      </c>
      <c r="U838" s="24" t="str">
        <f aca="false">IF(COUNTA($A838:$J838)=0,"",IF($L838=0,0,$T838/$L838))</f>
        <v/>
      </c>
      <c r="V838" s="24" t="str">
        <f aca="false">IF(COUNTA($A838:$J838)=0,"",IF($D838=0,0,$E838/$D838))</f>
        <v/>
      </c>
      <c r="W838" s="24" t="str">
        <f aca="false">IF(COUNTA($A838:$J838)=0,"",IF($F838=0,0,$G838/$F838))</f>
        <v/>
      </c>
      <c r="X838" s="24" t="str">
        <f aca="false">IF(COUNTA($A838:$J838)=0,"",IF($F838=0,0,$H838/$F838))</f>
        <v/>
      </c>
      <c r="Y838" s="25" t="str">
        <f aca="false">IF(COUNTA($A838:$J838)=0,"",IF($C838=0,0,$L838/$C838))</f>
        <v/>
      </c>
      <c r="Z838" s="23" t="str">
        <f aca="false">IF(COUNTA($A838:$J838)=0,"",IF($G838=0,0,$C838/$G838))</f>
        <v/>
      </c>
      <c r="AA838" s="23" t="str">
        <f aca="false">IF(COUNTA($A838:$J838)=0,"",IF($G838=0,0,$T838/$G838))</f>
        <v/>
      </c>
      <c r="AB838" s="9" t="str">
        <f aca="false">IF(COUNTA($A838:$J838)=0,"",IF($B838="","Pick a product",IF($E838&gt;$D838,"Confirmed &gt; received",IF($F838&gt;$E838,"Dispatched &gt; confirmed",IF($G838+$H838&gt;$F838,"Delivered + returned &gt; dispatched","OK")))))</f>
        <v/>
      </c>
    </row>
    <row r="839" customFormat="false" ht="15" hidden="false" customHeight="false" outlineLevel="0" collapsed="false">
      <c r="A839" s="20"/>
      <c r="B839" s="14"/>
      <c r="C839" s="15"/>
      <c r="D839" s="21"/>
      <c r="E839" s="21"/>
      <c r="F839" s="21"/>
      <c r="G839" s="21"/>
      <c r="H839" s="21"/>
      <c r="I839" s="15"/>
      <c r="J839" s="15"/>
      <c r="K839" s="22" t="str">
        <f aca="false">IF(COUNTA($A839:$J839)=0,"",IF($I839&lt;&gt;"",$I839,IFERROR(INDEX(Settings!$B$14:$B$28,MATCH($B839,Settings!$A$14:$A$28,0)),0)))</f>
        <v/>
      </c>
      <c r="L839" s="23" t="str">
        <f aca="false">IF(COUNTA($A839:$J839)=0,"",$G839*($K839+IFERROR(INDEX(Settings!$C$14:$C$28,MATCH($B839,Settings!$A$14:$A$28,0)),0)))</f>
        <v/>
      </c>
      <c r="M839" s="23" t="str">
        <f aca="false">IF(COUNTA($A839:$J839)=0,"",($G839+$H839*Settings!$B$10)*IFERROR(INDEX(Settings!$D$14:$D$28,MATCH($B839,Settings!$A$14:$A$28,0)),0))</f>
        <v/>
      </c>
      <c r="N839" s="23" t="str">
        <f aca="false">IF(COUNTA($A839:$J839)=0,"",$F839*IFERROR(INDEX(Settings!$E$14:$E$28,MATCH($B839,Settings!$A$14:$A$28,0)),0))</f>
        <v/>
      </c>
      <c r="O839" s="23" t="str">
        <f aca="false">IF(COUNTA($A839:$J839)=0,"",$D839*Settings!$B$5)</f>
        <v/>
      </c>
      <c r="P839" s="23" t="str">
        <f aca="false">IF(COUNTA($A839:$J839)=0,"",$G839*Settings!$B$6+$H839*Settings!$B$7)</f>
        <v/>
      </c>
      <c r="Q839" s="23" t="str">
        <f aca="false">IF(COUNTA($A839:$J839)=0,"",$L839*Settings!$B$8)</f>
        <v/>
      </c>
      <c r="R839" s="23" t="str">
        <f aca="false">IF(COUNTA($A839:$J839)=0,"",($P839+$Q839)*Settings!$B$9)</f>
        <v/>
      </c>
      <c r="S839" s="23" t="str">
        <f aca="false">IF(COUNTA($A839:$J839)=0,"",$C839+$J839+SUM($M839:$R839))</f>
        <v/>
      </c>
      <c r="T839" s="23" t="str">
        <f aca="false">IF(COUNTA($A839:$J839)=0,"",$L839-$S839)</f>
        <v/>
      </c>
      <c r="U839" s="24" t="str">
        <f aca="false">IF(COUNTA($A839:$J839)=0,"",IF($L839=0,0,$T839/$L839))</f>
        <v/>
      </c>
      <c r="V839" s="24" t="str">
        <f aca="false">IF(COUNTA($A839:$J839)=0,"",IF($D839=0,0,$E839/$D839))</f>
        <v/>
      </c>
      <c r="W839" s="24" t="str">
        <f aca="false">IF(COUNTA($A839:$J839)=0,"",IF($F839=0,0,$G839/$F839))</f>
        <v/>
      </c>
      <c r="X839" s="24" t="str">
        <f aca="false">IF(COUNTA($A839:$J839)=0,"",IF($F839=0,0,$H839/$F839))</f>
        <v/>
      </c>
      <c r="Y839" s="25" t="str">
        <f aca="false">IF(COUNTA($A839:$J839)=0,"",IF($C839=0,0,$L839/$C839))</f>
        <v/>
      </c>
      <c r="Z839" s="23" t="str">
        <f aca="false">IF(COUNTA($A839:$J839)=0,"",IF($G839=0,0,$C839/$G839))</f>
        <v/>
      </c>
      <c r="AA839" s="23" t="str">
        <f aca="false">IF(COUNTA($A839:$J839)=0,"",IF($G839=0,0,$T839/$G839))</f>
        <v/>
      </c>
      <c r="AB839" s="9" t="str">
        <f aca="false">IF(COUNTA($A839:$J839)=0,"",IF($B839="","Pick a product",IF($E839&gt;$D839,"Confirmed &gt; received",IF($F839&gt;$E839,"Dispatched &gt; confirmed",IF($G839+$H839&gt;$F839,"Delivered + returned &gt; dispatched","OK")))))</f>
        <v/>
      </c>
    </row>
    <row r="840" customFormat="false" ht="15" hidden="false" customHeight="false" outlineLevel="0" collapsed="false">
      <c r="A840" s="20"/>
      <c r="B840" s="14"/>
      <c r="C840" s="15"/>
      <c r="D840" s="21"/>
      <c r="E840" s="21"/>
      <c r="F840" s="21"/>
      <c r="G840" s="21"/>
      <c r="H840" s="21"/>
      <c r="I840" s="15"/>
      <c r="J840" s="15"/>
      <c r="K840" s="22" t="str">
        <f aca="false">IF(COUNTA($A840:$J840)=0,"",IF($I840&lt;&gt;"",$I840,IFERROR(INDEX(Settings!$B$14:$B$28,MATCH($B840,Settings!$A$14:$A$28,0)),0)))</f>
        <v/>
      </c>
      <c r="L840" s="23" t="str">
        <f aca="false">IF(COUNTA($A840:$J840)=0,"",$G840*($K840+IFERROR(INDEX(Settings!$C$14:$C$28,MATCH($B840,Settings!$A$14:$A$28,0)),0)))</f>
        <v/>
      </c>
      <c r="M840" s="23" t="str">
        <f aca="false">IF(COUNTA($A840:$J840)=0,"",($G840+$H840*Settings!$B$10)*IFERROR(INDEX(Settings!$D$14:$D$28,MATCH($B840,Settings!$A$14:$A$28,0)),0))</f>
        <v/>
      </c>
      <c r="N840" s="23" t="str">
        <f aca="false">IF(COUNTA($A840:$J840)=0,"",$F840*IFERROR(INDEX(Settings!$E$14:$E$28,MATCH($B840,Settings!$A$14:$A$28,0)),0))</f>
        <v/>
      </c>
      <c r="O840" s="23" t="str">
        <f aca="false">IF(COUNTA($A840:$J840)=0,"",$D840*Settings!$B$5)</f>
        <v/>
      </c>
      <c r="P840" s="23" t="str">
        <f aca="false">IF(COUNTA($A840:$J840)=0,"",$G840*Settings!$B$6+$H840*Settings!$B$7)</f>
        <v/>
      </c>
      <c r="Q840" s="23" t="str">
        <f aca="false">IF(COUNTA($A840:$J840)=0,"",$L840*Settings!$B$8)</f>
        <v/>
      </c>
      <c r="R840" s="23" t="str">
        <f aca="false">IF(COUNTA($A840:$J840)=0,"",($P840+$Q840)*Settings!$B$9)</f>
        <v/>
      </c>
      <c r="S840" s="23" t="str">
        <f aca="false">IF(COUNTA($A840:$J840)=0,"",$C840+$J840+SUM($M840:$R840))</f>
        <v/>
      </c>
      <c r="T840" s="23" t="str">
        <f aca="false">IF(COUNTA($A840:$J840)=0,"",$L840-$S840)</f>
        <v/>
      </c>
      <c r="U840" s="24" t="str">
        <f aca="false">IF(COUNTA($A840:$J840)=0,"",IF($L840=0,0,$T840/$L840))</f>
        <v/>
      </c>
      <c r="V840" s="24" t="str">
        <f aca="false">IF(COUNTA($A840:$J840)=0,"",IF($D840=0,0,$E840/$D840))</f>
        <v/>
      </c>
      <c r="W840" s="24" t="str">
        <f aca="false">IF(COUNTA($A840:$J840)=0,"",IF($F840=0,0,$G840/$F840))</f>
        <v/>
      </c>
      <c r="X840" s="24" t="str">
        <f aca="false">IF(COUNTA($A840:$J840)=0,"",IF($F840=0,0,$H840/$F840))</f>
        <v/>
      </c>
      <c r="Y840" s="25" t="str">
        <f aca="false">IF(COUNTA($A840:$J840)=0,"",IF($C840=0,0,$L840/$C840))</f>
        <v/>
      </c>
      <c r="Z840" s="23" t="str">
        <f aca="false">IF(COUNTA($A840:$J840)=0,"",IF($G840=0,0,$C840/$G840))</f>
        <v/>
      </c>
      <c r="AA840" s="23" t="str">
        <f aca="false">IF(COUNTA($A840:$J840)=0,"",IF($G840=0,0,$T840/$G840))</f>
        <v/>
      </c>
      <c r="AB840" s="9" t="str">
        <f aca="false">IF(COUNTA($A840:$J840)=0,"",IF($B840="","Pick a product",IF($E840&gt;$D840,"Confirmed &gt; received",IF($F840&gt;$E840,"Dispatched &gt; confirmed",IF($G840+$H840&gt;$F840,"Delivered + returned &gt; dispatched","OK")))))</f>
        <v/>
      </c>
    </row>
    <row r="841" customFormat="false" ht="15" hidden="false" customHeight="false" outlineLevel="0" collapsed="false">
      <c r="A841" s="20"/>
      <c r="B841" s="14"/>
      <c r="C841" s="15"/>
      <c r="D841" s="21"/>
      <c r="E841" s="21"/>
      <c r="F841" s="21"/>
      <c r="G841" s="21"/>
      <c r="H841" s="21"/>
      <c r="I841" s="15"/>
      <c r="J841" s="15"/>
      <c r="K841" s="22" t="str">
        <f aca="false">IF(COUNTA($A841:$J841)=0,"",IF($I841&lt;&gt;"",$I841,IFERROR(INDEX(Settings!$B$14:$B$28,MATCH($B841,Settings!$A$14:$A$28,0)),0)))</f>
        <v/>
      </c>
      <c r="L841" s="23" t="str">
        <f aca="false">IF(COUNTA($A841:$J841)=0,"",$G841*($K841+IFERROR(INDEX(Settings!$C$14:$C$28,MATCH($B841,Settings!$A$14:$A$28,0)),0)))</f>
        <v/>
      </c>
      <c r="M841" s="23" t="str">
        <f aca="false">IF(COUNTA($A841:$J841)=0,"",($G841+$H841*Settings!$B$10)*IFERROR(INDEX(Settings!$D$14:$D$28,MATCH($B841,Settings!$A$14:$A$28,0)),0))</f>
        <v/>
      </c>
      <c r="N841" s="23" t="str">
        <f aca="false">IF(COUNTA($A841:$J841)=0,"",$F841*IFERROR(INDEX(Settings!$E$14:$E$28,MATCH($B841,Settings!$A$14:$A$28,0)),0))</f>
        <v/>
      </c>
      <c r="O841" s="23" t="str">
        <f aca="false">IF(COUNTA($A841:$J841)=0,"",$D841*Settings!$B$5)</f>
        <v/>
      </c>
      <c r="P841" s="23" t="str">
        <f aca="false">IF(COUNTA($A841:$J841)=0,"",$G841*Settings!$B$6+$H841*Settings!$B$7)</f>
        <v/>
      </c>
      <c r="Q841" s="23" t="str">
        <f aca="false">IF(COUNTA($A841:$J841)=0,"",$L841*Settings!$B$8)</f>
        <v/>
      </c>
      <c r="R841" s="23" t="str">
        <f aca="false">IF(COUNTA($A841:$J841)=0,"",($P841+$Q841)*Settings!$B$9)</f>
        <v/>
      </c>
      <c r="S841" s="23" t="str">
        <f aca="false">IF(COUNTA($A841:$J841)=0,"",$C841+$J841+SUM($M841:$R841))</f>
        <v/>
      </c>
      <c r="T841" s="23" t="str">
        <f aca="false">IF(COUNTA($A841:$J841)=0,"",$L841-$S841)</f>
        <v/>
      </c>
      <c r="U841" s="24" t="str">
        <f aca="false">IF(COUNTA($A841:$J841)=0,"",IF($L841=0,0,$T841/$L841))</f>
        <v/>
      </c>
      <c r="V841" s="24" t="str">
        <f aca="false">IF(COUNTA($A841:$J841)=0,"",IF($D841=0,0,$E841/$D841))</f>
        <v/>
      </c>
      <c r="W841" s="24" t="str">
        <f aca="false">IF(COUNTA($A841:$J841)=0,"",IF($F841=0,0,$G841/$F841))</f>
        <v/>
      </c>
      <c r="X841" s="24" t="str">
        <f aca="false">IF(COUNTA($A841:$J841)=0,"",IF($F841=0,0,$H841/$F841))</f>
        <v/>
      </c>
      <c r="Y841" s="25" t="str">
        <f aca="false">IF(COUNTA($A841:$J841)=0,"",IF($C841=0,0,$L841/$C841))</f>
        <v/>
      </c>
      <c r="Z841" s="23" t="str">
        <f aca="false">IF(COUNTA($A841:$J841)=0,"",IF($G841=0,0,$C841/$G841))</f>
        <v/>
      </c>
      <c r="AA841" s="23" t="str">
        <f aca="false">IF(COUNTA($A841:$J841)=0,"",IF($G841=0,0,$T841/$G841))</f>
        <v/>
      </c>
      <c r="AB841" s="9" t="str">
        <f aca="false">IF(COUNTA($A841:$J841)=0,"",IF($B841="","Pick a product",IF($E841&gt;$D841,"Confirmed &gt; received",IF($F841&gt;$E841,"Dispatched &gt; confirmed",IF($G841+$H841&gt;$F841,"Delivered + returned &gt; dispatched","OK")))))</f>
        <v/>
      </c>
    </row>
    <row r="842" customFormat="false" ht="15" hidden="false" customHeight="false" outlineLevel="0" collapsed="false">
      <c r="A842" s="20"/>
      <c r="B842" s="14"/>
      <c r="C842" s="15"/>
      <c r="D842" s="21"/>
      <c r="E842" s="21"/>
      <c r="F842" s="21"/>
      <c r="G842" s="21"/>
      <c r="H842" s="21"/>
      <c r="I842" s="15"/>
      <c r="J842" s="15"/>
      <c r="K842" s="22" t="str">
        <f aca="false">IF(COUNTA($A842:$J842)=0,"",IF($I842&lt;&gt;"",$I842,IFERROR(INDEX(Settings!$B$14:$B$28,MATCH($B842,Settings!$A$14:$A$28,0)),0)))</f>
        <v/>
      </c>
      <c r="L842" s="23" t="str">
        <f aca="false">IF(COUNTA($A842:$J842)=0,"",$G842*($K842+IFERROR(INDEX(Settings!$C$14:$C$28,MATCH($B842,Settings!$A$14:$A$28,0)),0)))</f>
        <v/>
      </c>
      <c r="M842" s="23" t="str">
        <f aca="false">IF(COUNTA($A842:$J842)=0,"",($G842+$H842*Settings!$B$10)*IFERROR(INDEX(Settings!$D$14:$D$28,MATCH($B842,Settings!$A$14:$A$28,0)),0))</f>
        <v/>
      </c>
      <c r="N842" s="23" t="str">
        <f aca="false">IF(COUNTA($A842:$J842)=0,"",$F842*IFERROR(INDEX(Settings!$E$14:$E$28,MATCH($B842,Settings!$A$14:$A$28,0)),0))</f>
        <v/>
      </c>
      <c r="O842" s="23" t="str">
        <f aca="false">IF(COUNTA($A842:$J842)=0,"",$D842*Settings!$B$5)</f>
        <v/>
      </c>
      <c r="P842" s="23" t="str">
        <f aca="false">IF(COUNTA($A842:$J842)=0,"",$G842*Settings!$B$6+$H842*Settings!$B$7)</f>
        <v/>
      </c>
      <c r="Q842" s="23" t="str">
        <f aca="false">IF(COUNTA($A842:$J842)=0,"",$L842*Settings!$B$8)</f>
        <v/>
      </c>
      <c r="R842" s="23" t="str">
        <f aca="false">IF(COUNTA($A842:$J842)=0,"",($P842+$Q842)*Settings!$B$9)</f>
        <v/>
      </c>
      <c r="S842" s="23" t="str">
        <f aca="false">IF(COUNTA($A842:$J842)=0,"",$C842+$J842+SUM($M842:$R842))</f>
        <v/>
      </c>
      <c r="T842" s="23" t="str">
        <f aca="false">IF(COUNTA($A842:$J842)=0,"",$L842-$S842)</f>
        <v/>
      </c>
      <c r="U842" s="24" t="str">
        <f aca="false">IF(COUNTA($A842:$J842)=0,"",IF($L842=0,0,$T842/$L842))</f>
        <v/>
      </c>
      <c r="V842" s="24" t="str">
        <f aca="false">IF(COUNTA($A842:$J842)=0,"",IF($D842=0,0,$E842/$D842))</f>
        <v/>
      </c>
      <c r="W842" s="24" t="str">
        <f aca="false">IF(COUNTA($A842:$J842)=0,"",IF($F842=0,0,$G842/$F842))</f>
        <v/>
      </c>
      <c r="X842" s="24" t="str">
        <f aca="false">IF(COUNTA($A842:$J842)=0,"",IF($F842=0,0,$H842/$F842))</f>
        <v/>
      </c>
      <c r="Y842" s="25" t="str">
        <f aca="false">IF(COUNTA($A842:$J842)=0,"",IF($C842=0,0,$L842/$C842))</f>
        <v/>
      </c>
      <c r="Z842" s="23" t="str">
        <f aca="false">IF(COUNTA($A842:$J842)=0,"",IF($G842=0,0,$C842/$G842))</f>
        <v/>
      </c>
      <c r="AA842" s="23" t="str">
        <f aca="false">IF(COUNTA($A842:$J842)=0,"",IF($G842=0,0,$T842/$G842))</f>
        <v/>
      </c>
      <c r="AB842" s="9" t="str">
        <f aca="false">IF(COUNTA($A842:$J842)=0,"",IF($B842="","Pick a product",IF($E842&gt;$D842,"Confirmed &gt; received",IF($F842&gt;$E842,"Dispatched &gt; confirmed",IF($G842+$H842&gt;$F842,"Delivered + returned &gt; dispatched","OK")))))</f>
        <v/>
      </c>
    </row>
    <row r="843" customFormat="false" ht="15" hidden="false" customHeight="false" outlineLevel="0" collapsed="false">
      <c r="A843" s="20"/>
      <c r="B843" s="14"/>
      <c r="C843" s="15"/>
      <c r="D843" s="21"/>
      <c r="E843" s="21"/>
      <c r="F843" s="21"/>
      <c r="G843" s="21"/>
      <c r="H843" s="21"/>
      <c r="I843" s="15"/>
      <c r="J843" s="15"/>
      <c r="K843" s="22" t="str">
        <f aca="false">IF(COUNTA($A843:$J843)=0,"",IF($I843&lt;&gt;"",$I843,IFERROR(INDEX(Settings!$B$14:$B$28,MATCH($B843,Settings!$A$14:$A$28,0)),0)))</f>
        <v/>
      </c>
      <c r="L843" s="23" t="str">
        <f aca="false">IF(COUNTA($A843:$J843)=0,"",$G843*($K843+IFERROR(INDEX(Settings!$C$14:$C$28,MATCH($B843,Settings!$A$14:$A$28,0)),0)))</f>
        <v/>
      </c>
      <c r="M843" s="23" t="str">
        <f aca="false">IF(COUNTA($A843:$J843)=0,"",($G843+$H843*Settings!$B$10)*IFERROR(INDEX(Settings!$D$14:$D$28,MATCH($B843,Settings!$A$14:$A$28,0)),0))</f>
        <v/>
      </c>
      <c r="N843" s="23" t="str">
        <f aca="false">IF(COUNTA($A843:$J843)=0,"",$F843*IFERROR(INDEX(Settings!$E$14:$E$28,MATCH($B843,Settings!$A$14:$A$28,0)),0))</f>
        <v/>
      </c>
      <c r="O843" s="23" t="str">
        <f aca="false">IF(COUNTA($A843:$J843)=0,"",$D843*Settings!$B$5)</f>
        <v/>
      </c>
      <c r="P843" s="23" t="str">
        <f aca="false">IF(COUNTA($A843:$J843)=0,"",$G843*Settings!$B$6+$H843*Settings!$B$7)</f>
        <v/>
      </c>
      <c r="Q843" s="23" t="str">
        <f aca="false">IF(COUNTA($A843:$J843)=0,"",$L843*Settings!$B$8)</f>
        <v/>
      </c>
      <c r="R843" s="23" t="str">
        <f aca="false">IF(COUNTA($A843:$J843)=0,"",($P843+$Q843)*Settings!$B$9)</f>
        <v/>
      </c>
      <c r="S843" s="23" t="str">
        <f aca="false">IF(COUNTA($A843:$J843)=0,"",$C843+$J843+SUM($M843:$R843))</f>
        <v/>
      </c>
      <c r="T843" s="23" t="str">
        <f aca="false">IF(COUNTA($A843:$J843)=0,"",$L843-$S843)</f>
        <v/>
      </c>
      <c r="U843" s="24" t="str">
        <f aca="false">IF(COUNTA($A843:$J843)=0,"",IF($L843=0,0,$T843/$L843))</f>
        <v/>
      </c>
      <c r="V843" s="24" t="str">
        <f aca="false">IF(COUNTA($A843:$J843)=0,"",IF($D843=0,0,$E843/$D843))</f>
        <v/>
      </c>
      <c r="W843" s="24" t="str">
        <f aca="false">IF(COUNTA($A843:$J843)=0,"",IF($F843=0,0,$G843/$F843))</f>
        <v/>
      </c>
      <c r="X843" s="24" t="str">
        <f aca="false">IF(COUNTA($A843:$J843)=0,"",IF($F843=0,0,$H843/$F843))</f>
        <v/>
      </c>
      <c r="Y843" s="25" t="str">
        <f aca="false">IF(COUNTA($A843:$J843)=0,"",IF($C843=0,0,$L843/$C843))</f>
        <v/>
      </c>
      <c r="Z843" s="23" t="str">
        <f aca="false">IF(COUNTA($A843:$J843)=0,"",IF($G843=0,0,$C843/$G843))</f>
        <v/>
      </c>
      <c r="AA843" s="23" t="str">
        <f aca="false">IF(COUNTA($A843:$J843)=0,"",IF($G843=0,0,$T843/$G843))</f>
        <v/>
      </c>
      <c r="AB843" s="9" t="str">
        <f aca="false">IF(COUNTA($A843:$J843)=0,"",IF($B843="","Pick a product",IF($E843&gt;$D843,"Confirmed &gt; received",IF($F843&gt;$E843,"Dispatched &gt; confirmed",IF($G843+$H843&gt;$F843,"Delivered + returned &gt; dispatched","OK")))))</f>
        <v/>
      </c>
    </row>
    <row r="844" customFormat="false" ht="15" hidden="false" customHeight="false" outlineLevel="0" collapsed="false">
      <c r="A844" s="20"/>
      <c r="B844" s="14"/>
      <c r="C844" s="15"/>
      <c r="D844" s="21"/>
      <c r="E844" s="21"/>
      <c r="F844" s="21"/>
      <c r="G844" s="21"/>
      <c r="H844" s="21"/>
      <c r="I844" s="15"/>
      <c r="J844" s="15"/>
      <c r="K844" s="22" t="str">
        <f aca="false">IF(COUNTA($A844:$J844)=0,"",IF($I844&lt;&gt;"",$I844,IFERROR(INDEX(Settings!$B$14:$B$28,MATCH($B844,Settings!$A$14:$A$28,0)),0)))</f>
        <v/>
      </c>
      <c r="L844" s="23" t="str">
        <f aca="false">IF(COUNTA($A844:$J844)=0,"",$G844*($K844+IFERROR(INDEX(Settings!$C$14:$C$28,MATCH($B844,Settings!$A$14:$A$28,0)),0)))</f>
        <v/>
      </c>
      <c r="M844" s="23" t="str">
        <f aca="false">IF(COUNTA($A844:$J844)=0,"",($G844+$H844*Settings!$B$10)*IFERROR(INDEX(Settings!$D$14:$D$28,MATCH($B844,Settings!$A$14:$A$28,0)),0))</f>
        <v/>
      </c>
      <c r="N844" s="23" t="str">
        <f aca="false">IF(COUNTA($A844:$J844)=0,"",$F844*IFERROR(INDEX(Settings!$E$14:$E$28,MATCH($B844,Settings!$A$14:$A$28,0)),0))</f>
        <v/>
      </c>
      <c r="O844" s="23" t="str">
        <f aca="false">IF(COUNTA($A844:$J844)=0,"",$D844*Settings!$B$5)</f>
        <v/>
      </c>
      <c r="P844" s="23" t="str">
        <f aca="false">IF(COUNTA($A844:$J844)=0,"",$G844*Settings!$B$6+$H844*Settings!$B$7)</f>
        <v/>
      </c>
      <c r="Q844" s="23" t="str">
        <f aca="false">IF(COUNTA($A844:$J844)=0,"",$L844*Settings!$B$8)</f>
        <v/>
      </c>
      <c r="R844" s="23" t="str">
        <f aca="false">IF(COUNTA($A844:$J844)=0,"",($P844+$Q844)*Settings!$B$9)</f>
        <v/>
      </c>
      <c r="S844" s="23" t="str">
        <f aca="false">IF(COUNTA($A844:$J844)=0,"",$C844+$J844+SUM($M844:$R844))</f>
        <v/>
      </c>
      <c r="T844" s="23" t="str">
        <f aca="false">IF(COUNTA($A844:$J844)=0,"",$L844-$S844)</f>
        <v/>
      </c>
      <c r="U844" s="24" t="str">
        <f aca="false">IF(COUNTA($A844:$J844)=0,"",IF($L844=0,0,$T844/$L844))</f>
        <v/>
      </c>
      <c r="V844" s="24" t="str">
        <f aca="false">IF(COUNTA($A844:$J844)=0,"",IF($D844=0,0,$E844/$D844))</f>
        <v/>
      </c>
      <c r="W844" s="24" t="str">
        <f aca="false">IF(COUNTA($A844:$J844)=0,"",IF($F844=0,0,$G844/$F844))</f>
        <v/>
      </c>
      <c r="X844" s="24" t="str">
        <f aca="false">IF(COUNTA($A844:$J844)=0,"",IF($F844=0,0,$H844/$F844))</f>
        <v/>
      </c>
      <c r="Y844" s="25" t="str">
        <f aca="false">IF(COUNTA($A844:$J844)=0,"",IF($C844=0,0,$L844/$C844))</f>
        <v/>
      </c>
      <c r="Z844" s="23" t="str">
        <f aca="false">IF(COUNTA($A844:$J844)=0,"",IF($G844=0,0,$C844/$G844))</f>
        <v/>
      </c>
      <c r="AA844" s="23" t="str">
        <f aca="false">IF(COUNTA($A844:$J844)=0,"",IF($G844=0,0,$T844/$G844))</f>
        <v/>
      </c>
      <c r="AB844" s="9" t="str">
        <f aca="false">IF(COUNTA($A844:$J844)=0,"",IF($B844="","Pick a product",IF($E844&gt;$D844,"Confirmed &gt; received",IF($F844&gt;$E844,"Dispatched &gt; confirmed",IF($G844+$H844&gt;$F844,"Delivered + returned &gt; dispatched","OK")))))</f>
        <v/>
      </c>
    </row>
    <row r="845" customFormat="false" ht="15" hidden="false" customHeight="false" outlineLevel="0" collapsed="false">
      <c r="A845" s="20"/>
      <c r="B845" s="14"/>
      <c r="C845" s="15"/>
      <c r="D845" s="21"/>
      <c r="E845" s="21"/>
      <c r="F845" s="21"/>
      <c r="G845" s="21"/>
      <c r="H845" s="21"/>
      <c r="I845" s="15"/>
      <c r="J845" s="15"/>
      <c r="K845" s="22" t="str">
        <f aca="false">IF(COUNTA($A845:$J845)=0,"",IF($I845&lt;&gt;"",$I845,IFERROR(INDEX(Settings!$B$14:$B$28,MATCH($B845,Settings!$A$14:$A$28,0)),0)))</f>
        <v/>
      </c>
      <c r="L845" s="23" t="str">
        <f aca="false">IF(COUNTA($A845:$J845)=0,"",$G845*($K845+IFERROR(INDEX(Settings!$C$14:$C$28,MATCH($B845,Settings!$A$14:$A$28,0)),0)))</f>
        <v/>
      </c>
      <c r="M845" s="23" t="str">
        <f aca="false">IF(COUNTA($A845:$J845)=0,"",($G845+$H845*Settings!$B$10)*IFERROR(INDEX(Settings!$D$14:$D$28,MATCH($B845,Settings!$A$14:$A$28,0)),0))</f>
        <v/>
      </c>
      <c r="N845" s="23" t="str">
        <f aca="false">IF(COUNTA($A845:$J845)=0,"",$F845*IFERROR(INDEX(Settings!$E$14:$E$28,MATCH($B845,Settings!$A$14:$A$28,0)),0))</f>
        <v/>
      </c>
      <c r="O845" s="23" t="str">
        <f aca="false">IF(COUNTA($A845:$J845)=0,"",$D845*Settings!$B$5)</f>
        <v/>
      </c>
      <c r="P845" s="23" t="str">
        <f aca="false">IF(COUNTA($A845:$J845)=0,"",$G845*Settings!$B$6+$H845*Settings!$B$7)</f>
        <v/>
      </c>
      <c r="Q845" s="23" t="str">
        <f aca="false">IF(COUNTA($A845:$J845)=0,"",$L845*Settings!$B$8)</f>
        <v/>
      </c>
      <c r="R845" s="23" t="str">
        <f aca="false">IF(COUNTA($A845:$J845)=0,"",($P845+$Q845)*Settings!$B$9)</f>
        <v/>
      </c>
      <c r="S845" s="23" t="str">
        <f aca="false">IF(COUNTA($A845:$J845)=0,"",$C845+$J845+SUM($M845:$R845))</f>
        <v/>
      </c>
      <c r="T845" s="23" t="str">
        <f aca="false">IF(COUNTA($A845:$J845)=0,"",$L845-$S845)</f>
        <v/>
      </c>
      <c r="U845" s="24" t="str">
        <f aca="false">IF(COUNTA($A845:$J845)=0,"",IF($L845=0,0,$T845/$L845))</f>
        <v/>
      </c>
      <c r="V845" s="24" t="str">
        <f aca="false">IF(COUNTA($A845:$J845)=0,"",IF($D845=0,0,$E845/$D845))</f>
        <v/>
      </c>
      <c r="W845" s="24" t="str">
        <f aca="false">IF(COUNTA($A845:$J845)=0,"",IF($F845=0,0,$G845/$F845))</f>
        <v/>
      </c>
      <c r="X845" s="24" t="str">
        <f aca="false">IF(COUNTA($A845:$J845)=0,"",IF($F845=0,0,$H845/$F845))</f>
        <v/>
      </c>
      <c r="Y845" s="25" t="str">
        <f aca="false">IF(COUNTA($A845:$J845)=0,"",IF($C845=0,0,$L845/$C845))</f>
        <v/>
      </c>
      <c r="Z845" s="23" t="str">
        <f aca="false">IF(COUNTA($A845:$J845)=0,"",IF($G845=0,0,$C845/$G845))</f>
        <v/>
      </c>
      <c r="AA845" s="23" t="str">
        <f aca="false">IF(COUNTA($A845:$J845)=0,"",IF($G845=0,0,$T845/$G845))</f>
        <v/>
      </c>
      <c r="AB845" s="9" t="str">
        <f aca="false">IF(COUNTA($A845:$J845)=0,"",IF($B845="","Pick a product",IF($E845&gt;$D845,"Confirmed &gt; received",IF($F845&gt;$E845,"Dispatched &gt; confirmed",IF($G845+$H845&gt;$F845,"Delivered + returned &gt; dispatched","OK")))))</f>
        <v/>
      </c>
    </row>
    <row r="846" customFormat="false" ht="15" hidden="false" customHeight="false" outlineLevel="0" collapsed="false">
      <c r="A846" s="20"/>
      <c r="B846" s="14"/>
      <c r="C846" s="15"/>
      <c r="D846" s="21"/>
      <c r="E846" s="21"/>
      <c r="F846" s="21"/>
      <c r="G846" s="21"/>
      <c r="H846" s="21"/>
      <c r="I846" s="15"/>
      <c r="J846" s="15"/>
      <c r="K846" s="22" t="str">
        <f aca="false">IF(COUNTA($A846:$J846)=0,"",IF($I846&lt;&gt;"",$I846,IFERROR(INDEX(Settings!$B$14:$B$28,MATCH($B846,Settings!$A$14:$A$28,0)),0)))</f>
        <v/>
      </c>
      <c r="L846" s="23" t="str">
        <f aca="false">IF(COUNTA($A846:$J846)=0,"",$G846*($K846+IFERROR(INDEX(Settings!$C$14:$C$28,MATCH($B846,Settings!$A$14:$A$28,0)),0)))</f>
        <v/>
      </c>
      <c r="M846" s="23" t="str">
        <f aca="false">IF(COUNTA($A846:$J846)=0,"",($G846+$H846*Settings!$B$10)*IFERROR(INDEX(Settings!$D$14:$D$28,MATCH($B846,Settings!$A$14:$A$28,0)),0))</f>
        <v/>
      </c>
      <c r="N846" s="23" t="str">
        <f aca="false">IF(COUNTA($A846:$J846)=0,"",$F846*IFERROR(INDEX(Settings!$E$14:$E$28,MATCH($B846,Settings!$A$14:$A$28,0)),0))</f>
        <v/>
      </c>
      <c r="O846" s="23" t="str">
        <f aca="false">IF(COUNTA($A846:$J846)=0,"",$D846*Settings!$B$5)</f>
        <v/>
      </c>
      <c r="P846" s="23" t="str">
        <f aca="false">IF(COUNTA($A846:$J846)=0,"",$G846*Settings!$B$6+$H846*Settings!$B$7)</f>
        <v/>
      </c>
      <c r="Q846" s="23" t="str">
        <f aca="false">IF(COUNTA($A846:$J846)=0,"",$L846*Settings!$B$8)</f>
        <v/>
      </c>
      <c r="R846" s="23" t="str">
        <f aca="false">IF(COUNTA($A846:$J846)=0,"",($P846+$Q846)*Settings!$B$9)</f>
        <v/>
      </c>
      <c r="S846" s="23" t="str">
        <f aca="false">IF(COUNTA($A846:$J846)=0,"",$C846+$J846+SUM($M846:$R846))</f>
        <v/>
      </c>
      <c r="T846" s="23" t="str">
        <f aca="false">IF(COUNTA($A846:$J846)=0,"",$L846-$S846)</f>
        <v/>
      </c>
      <c r="U846" s="24" t="str">
        <f aca="false">IF(COUNTA($A846:$J846)=0,"",IF($L846=0,0,$T846/$L846))</f>
        <v/>
      </c>
      <c r="V846" s="24" t="str">
        <f aca="false">IF(COUNTA($A846:$J846)=0,"",IF($D846=0,0,$E846/$D846))</f>
        <v/>
      </c>
      <c r="W846" s="24" t="str">
        <f aca="false">IF(COUNTA($A846:$J846)=0,"",IF($F846=0,0,$G846/$F846))</f>
        <v/>
      </c>
      <c r="X846" s="24" t="str">
        <f aca="false">IF(COUNTA($A846:$J846)=0,"",IF($F846=0,0,$H846/$F846))</f>
        <v/>
      </c>
      <c r="Y846" s="25" t="str">
        <f aca="false">IF(COUNTA($A846:$J846)=0,"",IF($C846=0,0,$L846/$C846))</f>
        <v/>
      </c>
      <c r="Z846" s="23" t="str">
        <f aca="false">IF(COUNTA($A846:$J846)=0,"",IF($G846=0,0,$C846/$G846))</f>
        <v/>
      </c>
      <c r="AA846" s="23" t="str">
        <f aca="false">IF(COUNTA($A846:$J846)=0,"",IF($G846=0,0,$T846/$G846))</f>
        <v/>
      </c>
      <c r="AB846" s="9" t="str">
        <f aca="false">IF(COUNTA($A846:$J846)=0,"",IF($B846="","Pick a product",IF($E846&gt;$D846,"Confirmed &gt; received",IF($F846&gt;$E846,"Dispatched &gt; confirmed",IF($G846+$H846&gt;$F846,"Delivered + returned &gt; dispatched","OK")))))</f>
        <v/>
      </c>
    </row>
    <row r="847" customFormat="false" ht="15" hidden="false" customHeight="false" outlineLevel="0" collapsed="false">
      <c r="A847" s="20"/>
      <c r="B847" s="14"/>
      <c r="C847" s="15"/>
      <c r="D847" s="21"/>
      <c r="E847" s="21"/>
      <c r="F847" s="21"/>
      <c r="G847" s="21"/>
      <c r="H847" s="21"/>
      <c r="I847" s="15"/>
      <c r="J847" s="15"/>
      <c r="K847" s="22" t="str">
        <f aca="false">IF(COUNTA($A847:$J847)=0,"",IF($I847&lt;&gt;"",$I847,IFERROR(INDEX(Settings!$B$14:$B$28,MATCH($B847,Settings!$A$14:$A$28,0)),0)))</f>
        <v/>
      </c>
      <c r="L847" s="23" t="str">
        <f aca="false">IF(COUNTA($A847:$J847)=0,"",$G847*($K847+IFERROR(INDEX(Settings!$C$14:$C$28,MATCH($B847,Settings!$A$14:$A$28,0)),0)))</f>
        <v/>
      </c>
      <c r="M847" s="23" t="str">
        <f aca="false">IF(COUNTA($A847:$J847)=0,"",($G847+$H847*Settings!$B$10)*IFERROR(INDEX(Settings!$D$14:$D$28,MATCH($B847,Settings!$A$14:$A$28,0)),0))</f>
        <v/>
      </c>
      <c r="N847" s="23" t="str">
        <f aca="false">IF(COUNTA($A847:$J847)=0,"",$F847*IFERROR(INDEX(Settings!$E$14:$E$28,MATCH($B847,Settings!$A$14:$A$28,0)),0))</f>
        <v/>
      </c>
      <c r="O847" s="23" t="str">
        <f aca="false">IF(COUNTA($A847:$J847)=0,"",$D847*Settings!$B$5)</f>
        <v/>
      </c>
      <c r="P847" s="23" t="str">
        <f aca="false">IF(COUNTA($A847:$J847)=0,"",$G847*Settings!$B$6+$H847*Settings!$B$7)</f>
        <v/>
      </c>
      <c r="Q847" s="23" t="str">
        <f aca="false">IF(COUNTA($A847:$J847)=0,"",$L847*Settings!$B$8)</f>
        <v/>
      </c>
      <c r="R847" s="23" t="str">
        <f aca="false">IF(COUNTA($A847:$J847)=0,"",($P847+$Q847)*Settings!$B$9)</f>
        <v/>
      </c>
      <c r="S847" s="23" t="str">
        <f aca="false">IF(COUNTA($A847:$J847)=0,"",$C847+$J847+SUM($M847:$R847))</f>
        <v/>
      </c>
      <c r="T847" s="23" t="str">
        <f aca="false">IF(COUNTA($A847:$J847)=0,"",$L847-$S847)</f>
        <v/>
      </c>
      <c r="U847" s="24" t="str">
        <f aca="false">IF(COUNTA($A847:$J847)=0,"",IF($L847=0,0,$T847/$L847))</f>
        <v/>
      </c>
      <c r="V847" s="24" t="str">
        <f aca="false">IF(COUNTA($A847:$J847)=0,"",IF($D847=0,0,$E847/$D847))</f>
        <v/>
      </c>
      <c r="W847" s="24" t="str">
        <f aca="false">IF(COUNTA($A847:$J847)=0,"",IF($F847=0,0,$G847/$F847))</f>
        <v/>
      </c>
      <c r="X847" s="24" t="str">
        <f aca="false">IF(COUNTA($A847:$J847)=0,"",IF($F847=0,0,$H847/$F847))</f>
        <v/>
      </c>
      <c r="Y847" s="25" t="str">
        <f aca="false">IF(COUNTA($A847:$J847)=0,"",IF($C847=0,0,$L847/$C847))</f>
        <v/>
      </c>
      <c r="Z847" s="23" t="str">
        <f aca="false">IF(COUNTA($A847:$J847)=0,"",IF($G847=0,0,$C847/$G847))</f>
        <v/>
      </c>
      <c r="AA847" s="23" t="str">
        <f aca="false">IF(COUNTA($A847:$J847)=0,"",IF($G847=0,0,$T847/$G847))</f>
        <v/>
      </c>
      <c r="AB847" s="9" t="str">
        <f aca="false">IF(COUNTA($A847:$J847)=0,"",IF($B847="","Pick a product",IF($E847&gt;$D847,"Confirmed &gt; received",IF($F847&gt;$E847,"Dispatched &gt; confirmed",IF($G847+$H847&gt;$F847,"Delivered + returned &gt; dispatched","OK")))))</f>
        <v/>
      </c>
    </row>
    <row r="848" customFormat="false" ht="15" hidden="false" customHeight="false" outlineLevel="0" collapsed="false">
      <c r="A848" s="20"/>
      <c r="B848" s="14"/>
      <c r="C848" s="15"/>
      <c r="D848" s="21"/>
      <c r="E848" s="21"/>
      <c r="F848" s="21"/>
      <c r="G848" s="21"/>
      <c r="H848" s="21"/>
      <c r="I848" s="15"/>
      <c r="J848" s="15"/>
      <c r="K848" s="22" t="str">
        <f aca="false">IF(COUNTA($A848:$J848)=0,"",IF($I848&lt;&gt;"",$I848,IFERROR(INDEX(Settings!$B$14:$B$28,MATCH($B848,Settings!$A$14:$A$28,0)),0)))</f>
        <v/>
      </c>
      <c r="L848" s="23" t="str">
        <f aca="false">IF(COUNTA($A848:$J848)=0,"",$G848*($K848+IFERROR(INDEX(Settings!$C$14:$C$28,MATCH($B848,Settings!$A$14:$A$28,0)),0)))</f>
        <v/>
      </c>
      <c r="M848" s="23" t="str">
        <f aca="false">IF(COUNTA($A848:$J848)=0,"",($G848+$H848*Settings!$B$10)*IFERROR(INDEX(Settings!$D$14:$D$28,MATCH($B848,Settings!$A$14:$A$28,0)),0))</f>
        <v/>
      </c>
      <c r="N848" s="23" t="str">
        <f aca="false">IF(COUNTA($A848:$J848)=0,"",$F848*IFERROR(INDEX(Settings!$E$14:$E$28,MATCH($B848,Settings!$A$14:$A$28,0)),0))</f>
        <v/>
      </c>
      <c r="O848" s="23" t="str">
        <f aca="false">IF(COUNTA($A848:$J848)=0,"",$D848*Settings!$B$5)</f>
        <v/>
      </c>
      <c r="P848" s="23" t="str">
        <f aca="false">IF(COUNTA($A848:$J848)=0,"",$G848*Settings!$B$6+$H848*Settings!$B$7)</f>
        <v/>
      </c>
      <c r="Q848" s="23" t="str">
        <f aca="false">IF(COUNTA($A848:$J848)=0,"",$L848*Settings!$B$8)</f>
        <v/>
      </c>
      <c r="R848" s="23" t="str">
        <f aca="false">IF(COUNTA($A848:$J848)=0,"",($P848+$Q848)*Settings!$B$9)</f>
        <v/>
      </c>
      <c r="S848" s="23" t="str">
        <f aca="false">IF(COUNTA($A848:$J848)=0,"",$C848+$J848+SUM($M848:$R848))</f>
        <v/>
      </c>
      <c r="T848" s="23" t="str">
        <f aca="false">IF(COUNTA($A848:$J848)=0,"",$L848-$S848)</f>
        <v/>
      </c>
      <c r="U848" s="24" t="str">
        <f aca="false">IF(COUNTA($A848:$J848)=0,"",IF($L848=0,0,$T848/$L848))</f>
        <v/>
      </c>
      <c r="V848" s="24" t="str">
        <f aca="false">IF(COUNTA($A848:$J848)=0,"",IF($D848=0,0,$E848/$D848))</f>
        <v/>
      </c>
      <c r="W848" s="24" t="str">
        <f aca="false">IF(COUNTA($A848:$J848)=0,"",IF($F848=0,0,$G848/$F848))</f>
        <v/>
      </c>
      <c r="X848" s="24" t="str">
        <f aca="false">IF(COUNTA($A848:$J848)=0,"",IF($F848=0,0,$H848/$F848))</f>
        <v/>
      </c>
      <c r="Y848" s="25" t="str">
        <f aca="false">IF(COUNTA($A848:$J848)=0,"",IF($C848=0,0,$L848/$C848))</f>
        <v/>
      </c>
      <c r="Z848" s="23" t="str">
        <f aca="false">IF(COUNTA($A848:$J848)=0,"",IF($G848=0,0,$C848/$G848))</f>
        <v/>
      </c>
      <c r="AA848" s="23" t="str">
        <f aca="false">IF(COUNTA($A848:$J848)=0,"",IF($G848=0,0,$T848/$G848))</f>
        <v/>
      </c>
      <c r="AB848" s="9" t="str">
        <f aca="false">IF(COUNTA($A848:$J848)=0,"",IF($B848="","Pick a product",IF($E848&gt;$D848,"Confirmed &gt; received",IF($F848&gt;$E848,"Dispatched &gt; confirmed",IF($G848+$H848&gt;$F848,"Delivered + returned &gt; dispatched","OK")))))</f>
        <v/>
      </c>
    </row>
    <row r="849" customFormat="false" ht="15" hidden="false" customHeight="false" outlineLevel="0" collapsed="false">
      <c r="A849" s="20"/>
      <c r="B849" s="14"/>
      <c r="C849" s="15"/>
      <c r="D849" s="21"/>
      <c r="E849" s="21"/>
      <c r="F849" s="21"/>
      <c r="G849" s="21"/>
      <c r="H849" s="21"/>
      <c r="I849" s="15"/>
      <c r="J849" s="15"/>
      <c r="K849" s="22" t="str">
        <f aca="false">IF(COUNTA($A849:$J849)=0,"",IF($I849&lt;&gt;"",$I849,IFERROR(INDEX(Settings!$B$14:$B$28,MATCH($B849,Settings!$A$14:$A$28,0)),0)))</f>
        <v/>
      </c>
      <c r="L849" s="23" t="str">
        <f aca="false">IF(COUNTA($A849:$J849)=0,"",$G849*($K849+IFERROR(INDEX(Settings!$C$14:$C$28,MATCH($B849,Settings!$A$14:$A$28,0)),0)))</f>
        <v/>
      </c>
      <c r="M849" s="23" t="str">
        <f aca="false">IF(COUNTA($A849:$J849)=0,"",($G849+$H849*Settings!$B$10)*IFERROR(INDEX(Settings!$D$14:$D$28,MATCH($B849,Settings!$A$14:$A$28,0)),0))</f>
        <v/>
      </c>
      <c r="N849" s="23" t="str">
        <f aca="false">IF(COUNTA($A849:$J849)=0,"",$F849*IFERROR(INDEX(Settings!$E$14:$E$28,MATCH($B849,Settings!$A$14:$A$28,0)),0))</f>
        <v/>
      </c>
      <c r="O849" s="23" t="str">
        <f aca="false">IF(COUNTA($A849:$J849)=0,"",$D849*Settings!$B$5)</f>
        <v/>
      </c>
      <c r="P849" s="23" t="str">
        <f aca="false">IF(COUNTA($A849:$J849)=0,"",$G849*Settings!$B$6+$H849*Settings!$B$7)</f>
        <v/>
      </c>
      <c r="Q849" s="23" t="str">
        <f aca="false">IF(COUNTA($A849:$J849)=0,"",$L849*Settings!$B$8)</f>
        <v/>
      </c>
      <c r="R849" s="23" t="str">
        <f aca="false">IF(COUNTA($A849:$J849)=0,"",($P849+$Q849)*Settings!$B$9)</f>
        <v/>
      </c>
      <c r="S849" s="23" t="str">
        <f aca="false">IF(COUNTA($A849:$J849)=0,"",$C849+$J849+SUM($M849:$R849))</f>
        <v/>
      </c>
      <c r="T849" s="23" t="str">
        <f aca="false">IF(COUNTA($A849:$J849)=0,"",$L849-$S849)</f>
        <v/>
      </c>
      <c r="U849" s="24" t="str">
        <f aca="false">IF(COUNTA($A849:$J849)=0,"",IF($L849=0,0,$T849/$L849))</f>
        <v/>
      </c>
      <c r="V849" s="24" t="str">
        <f aca="false">IF(COUNTA($A849:$J849)=0,"",IF($D849=0,0,$E849/$D849))</f>
        <v/>
      </c>
      <c r="W849" s="24" t="str">
        <f aca="false">IF(COUNTA($A849:$J849)=0,"",IF($F849=0,0,$G849/$F849))</f>
        <v/>
      </c>
      <c r="X849" s="24" t="str">
        <f aca="false">IF(COUNTA($A849:$J849)=0,"",IF($F849=0,0,$H849/$F849))</f>
        <v/>
      </c>
      <c r="Y849" s="25" t="str">
        <f aca="false">IF(COUNTA($A849:$J849)=0,"",IF($C849=0,0,$L849/$C849))</f>
        <v/>
      </c>
      <c r="Z849" s="23" t="str">
        <f aca="false">IF(COUNTA($A849:$J849)=0,"",IF($G849=0,0,$C849/$G849))</f>
        <v/>
      </c>
      <c r="AA849" s="23" t="str">
        <f aca="false">IF(COUNTA($A849:$J849)=0,"",IF($G849=0,0,$T849/$G849))</f>
        <v/>
      </c>
      <c r="AB849" s="9" t="str">
        <f aca="false">IF(COUNTA($A849:$J849)=0,"",IF($B849="","Pick a product",IF($E849&gt;$D849,"Confirmed &gt; received",IF($F849&gt;$E849,"Dispatched &gt; confirmed",IF($G849+$H849&gt;$F849,"Delivered + returned &gt; dispatched","OK")))))</f>
        <v/>
      </c>
    </row>
    <row r="850" customFormat="false" ht="15" hidden="false" customHeight="false" outlineLevel="0" collapsed="false">
      <c r="A850" s="20"/>
      <c r="B850" s="14"/>
      <c r="C850" s="15"/>
      <c r="D850" s="21"/>
      <c r="E850" s="21"/>
      <c r="F850" s="21"/>
      <c r="G850" s="21"/>
      <c r="H850" s="21"/>
      <c r="I850" s="15"/>
      <c r="J850" s="15"/>
      <c r="K850" s="22" t="str">
        <f aca="false">IF(COUNTA($A850:$J850)=0,"",IF($I850&lt;&gt;"",$I850,IFERROR(INDEX(Settings!$B$14:$B$28,MATCH($B850,Settings!$A$14:$A$28,0)),0)))</f>
        <v/>
      </c>
      <c r="L850" s="23" t="str">
        <f aca="false">IF(COUNTA($A850:$J850)=0,"",$G850*($K850+IFERROR(INDEX(Settings!$C$14:$C$28,MATCH($B850,Settings!$A$14:$A$28,0)),0)))</f>
        <v/>
      </c>
      <c r="M850" s="23" t="str">
        <f aca="false">IF(COUNTA($A850:$J850)=0,"",($G850+$H850*Settings!$B$10)*IFERROR(INDEX(Settings!$D$14:$D$28,MATCH($B850,Settings!$A$14:$A$28,0)),0))</f>
        <v/>
      </c>
      <c r="N850" s="23" t="str">
        <f aca="false">IF(COUNTA($A850:$J850)=0,"",$F850*IFERROR(INDEX(Settings!$E$14:$E$28,MATCH($B850,Settings!$A$14:$A$28,0)),0))</f>
        <v/>
      </c>
      <c r="O850" s="23" t="str">
        <f aca="false">IF(COUNTA($A850:$J850)=0,"",$D850*Settings!$B$5)</f>
        <v/>
      </c>
      <c r="P850" s="23" t="str">
        <f aca="false">IF(COUNTA($A850:$J850)=0,"",$G850*Settings!$B$6+$H850*Settings!$B$7)</f>
        <v/>
      </c>
      <c r="Q850" s="23" t="str">
        <f aca="false">IF(COUNTA($A850:$J850)=0,"",$L850*Settings!$B$8)</f>
        <v/>
      </c>
      <c r="R850" s="23" t="str">
        <f aca="false">IF(COUNTA($A850:$J850)=0,"",($P850+$Q850)*Settings!$B$9)</f>
        <v/>
      </c>
      <c r="S850" s="23" t="str">
        <f aca="false">IF(COUNTA($A850:$J850)=0,"",$C850+$J850+SUM($M850:$R850))</f>
        <v/>
      </c>
      <c r="T850" s="23" t="str">
        <f aca="false">IF(COUNTA($A850:$J850)=0,"",$L850-$S850)</f>
        <v/>
      </c>
      <c r="U850" s="24" t="str">
        <f aca="false">IF(COUNTA($A850:$J850)=0,"",IF($L850=0,0,$T850/$L850))</f>
        <v/>
      </c>
      <c r="V850" s="24" t="str">
        <f aca="false">IF(COUNTA($A850:$J850)=0,"",IF($D850=0,0,$E850/$D850))</f>
        <v/>
      </c>
      <c r="W850" s="24" t="str">
        <f aca="false">IF(COUNTA($A850:$J850)=0,"",IF($F850=0,0,$G850/$F850))</f>
        <v/>
      </c>
      <c r="X850" s="24" t="str">
        <f aca="false">IF(COUNTA($A850:$J850)=0,"",IF($F850=0,0,$H850/$F850))</f>
        <v/>
      </c>
      <c r="Y850" s="25" t="str">
        <f aca="false">IF(COUNTA($A850:$J850)=0,"",IF($C850=0,0,$L850/$C850))</f>
        <v/>
      </c>
      <c r="Z850" s="23" t="str">
        <f aca="false">IF(COUNTA($A850:$J850)=0,"",IF($G850=0,0,$C850/$G850))</f>
        <v/>
      </c>
      <c r="AA850" s="23" t="str">
        <f aca="false">IF(COUNTA($A850:$J850)=0,"",IF($G850=0,0,$T850/$G850))</f>
        <v/>
      </c>
      <c r="AB850" s="9" t="str">
        <f aca="false">IF(COUNTA($A850:$J850)=0,"",IF($B850="","Pick a product",IF($E850&gt;$D850,"Confirmed &gt; received",IF($F850&gt;$E850,"Dispatched &gt; confirmed",IF($G850+$H850&gt;$F850,"Delivered + returned &gt; dispatched","OK")))))</f>
        <v/>
      </c>
    </row>
    <row r="851" customFormat="false" ht="15" hidden="false" customHeight="false" outlineLevel="0" collapsed="false">
      <c r="A851" s="20"/>
      <c r="B851" s="14"/>
      <c r="C851" s="15"/>
      <c r="D851" s="21"/>
      <c r="E851" s="21"/>
      <c r="F851" s="21"/>
      <c r="G851" s="21"/>
      <c r="H851" s="21"/>
      <c r="I851" s="15"/>
      <c r="J851" s="15"/>
      <c r="K851" s="22" t="str">
        <f aca="false">IF(COUNTA($A851:$J851)=0,"",IF($I851&lt;&gt;"",$I851,IFERROR(INDEX(Settings!$B$14:$B$28,MATCH($B851,Settings!$A$14:$A$28,0)),0)))</f>
        <v/>
      </c>
      <c r="L851" s="23" t="str">
        <f aca="false">IF(COUNTA($A851:$J851)=0,"",$G851*($K851+IFERROR(INDEX(Settings!$C$14:$C$28,MATCH($B851,Settings!$A$14:$A$28,0)),0)))</f>
        <v/>
      </c>
      <c r="M851" s="23" t="str">
        <f aca="false">IF(COUNTA($A851:$J851)=0,"",($G851+$H851*Settings!$B$10)*IFERROR(INDEX(Settings!$D$14:$D$28,MATCH($B851,Settings!$A$14:$A$28,0)),0))</f>
        <v/>
      </c>
      <c r="N851" s="23" t="str">
        <f aca="false">IF(COUNTA($A851:$J851)=0,"",$F851*IFERROR(INDEX(Settings!$E$14:$E$28,MATCH($B851,Settings!$A$14:$A$28,0)),0))</f>
        <v/>
      </c>
      <c r="O851" s="23" t="str">
        <f aca="false">IF(COUNTA($A851:$J851)=0,"",$D851*Settings!$B$5)</f>
        <v/>
      </c>
      <c r="P851" s="23" t="str">
        <f aca="false">IF(COUNTA($A851:$J851)=0,"",$G851*Settings!$B$6+$H851*Settings!$B$7)</f>
        <v/>
      </c>
      <c r="Q851" s="23" t="str">
        <f aca="false">IF(COUNTA($A851:$J851)=0,"",$L851*Settings!$B$8)</f>
        <v/>
      </c>
      <c r="R851" s="23" t="str">
        <f aca="false">IF(COUNTA($A851:$J851)=0,"",($P851+$Q851)*Settings!$B$9)</f>
        <v/>
      </c>
      <c r="S851" s="23" t="str">
        <f aca="false">IF(COUNTA($A851:$J851)=0,"",$C851+$J851+SUM($M851:$R851))</f>
        <v/>
      </c>
      <c r="T851" s="23" t="str">
        <f aca="false">IF(COUNTA($A851:$J851)=0,"",$L851-$S851)</f>
        <v/>
      </c>
      <c r="U851" s="24" t="str">
        <f aca="false">IF(COUNTA($A851:$J851)=0,"",IF($L851=0,0,$T851/$L851))</f>
        <v/>
      </c>
      <c r="V851" s="24" t="str">
        <f aca="false">IF(COUNTA($A851:$J851)=0,"",IF($D851=0,0,$E851/$D851))</f>
        <v/>
      </c>
      <c r="W851" s="24" t="str">
        <f aca="false">IF(COUNTA($A851:$J851)=0,"",IF($F851=0,0,$G851/$F851))</f>
        <v/>
      </c>
      <c r="X851" s="24" t="str">
        <f aca="false">IF(COUNTA($A851:$J851)=0,"",IF($F851=0,0,$H851/$F851))</f>
        <v/>
      </c>
      <c r="Y851" s="25" t="str">
        <f aca="false">IF(COUNTA($A851:$J851)=0,"",IF($C851=0,0,$L851/$C851))</f>
        <v/>
      </c>
      <c r="Z851" s="23" t="str">
        <f aca="false">IF(COUNTA($A851:$J851)=0,"",IF($G851=0,0,$C851/$G851))</f>
        <v/>
      </c>
      <c r="AA851" s="23" t="str">
        <f aca="false">IF(COUNTA($A851:$J851)=0,"",IF($G851=0,0,$T851/$G851))</f>
        <v/>
      </c>
      <c r="AB851" s="9" t="str">
        <f aca="false">IF(COUNTA($A851:$J851)=0,"",IF($B851="","Pick a product",IF($E851&gt;$D851,"Confirmed &gt; received",IF($F851&gt;$E851,"Dispatched &gt; confirmed",IF($G851+$H851&gt;$F851,"Delivered + returned &gt; dispatched","OK")))))</f>
        <v/>
      </c>
    </row>
    <row r="852" customFormat="false" ht="15" hidden="false" customHeight="false" outlineLevel="0" collapsed="false">
      <c r="A852" s="20"/>
      <c r="B852" s="14"/>
      <c r="C852" s="15"/>
      <c r="D852" s="21"/>
      <c r="E852" s="21"/>
      <c r="F852" s="21"/>
      <c r="G852" s="21"/>
      <c r="H852" s="21"/>
      <c r="I852" s="15"/>
      <c r="J852" s="15"/>
      <c r="K852" s="22" t="str">
        <f aca="false">IF(COUNTA($A852:$J852)=0,"",IF($I852&lt;&gt;"",$I852,IFERROR(INDEX(Settings!$B$14:$B$28,MATCH($B852,Settings!$A$14:$A$28,0)),0)))</f>
        <v/>
      </c>
      <c r="L852" s="23" t="str">
        <f aca="false">IF(COUNTA($A852:$J852)=0,"",$G852*($K852+IFERROR(INDEX(Settings!$C$14:$C$28,MATCH($B852,Settings!$A$14:$A$28,0)),0)))</f>
        <v/>
      </c>
      <c r="M852" s="23" t="str">
        <f aca="false">IF(COUNTA($A852:$J852)=0,"",($G852+$H852*Settings!$B$10)*IFERROR(INDEX(Settings!$D$14:$D$28,MATCH($B852,Settings!$A$14:$A$28,0)),0))</f>
        <v/>
      </c>
      <c r="N852" s="23" t="str">
        <f aca="false">IF(COUNTA($A852:$J852)=0,"",$F852*IFERROR(INDEX(Settings!$E$14:$E$28,MATCH($B852,Settings!$A$14:$A$28,0)),0))</f>
        <v/>
      </c>
      <c r="O852" s="23" t="str">
        <f aca="false">IF(COUNTA($A852:$J852)=0,"",$D852*Settings!$B$5)</f>
        <v/>
      </c>
      <c r="P852" s="23" t="str">
        <f aca="false">IF(COUNTA($A852:$J852)=0,"",$G852*Settings!$B$6+$H852*Settings!$B$7)</f>
        <v/>
      </c>
      <c r="Q852" s="23" t="str">
        <f aca="false">IF(COUNTA($A852:$J852)=0,"",$L852*Settings!$B$8)</f>
        <v/>
      </c>
      <c r="R852" s="23" t="str">
        <f aca="false">IF(COUNTA($A852:$J852)=0,"",($P852+$Q852)*Settings!$B$9)</f>
        <v/>
      </c>
      <c r="S852" s="23" t="str">
        <f aca="false">IF(COUNTA($A852:$J852)=0,"",$C852+$J852+SUM($M852:$R852))</f>
        <v/>
      </c>
      <c r="T852" s="23" t="str">
        <f aca="false">IF(COUNTA($A852:$J852)=0,"",$L852-$S852)</f>
        <v/>
      </c>
      <c r="U852" s="24" t="str">
        <f aca="false">IF(COUNTA($A852:$J852)=0,"",IF($L852=0,0,$T852/$L852))</f>
        <v/>
      </c>
      <c r="V852" s="24" t="str">
        <f aca="false">IF(COUNTA($A852:$J852)=0,"",IF($D852=0,0,$E852/$D852))</f>
        <v/>
      </c>
      <c r="W852" s="24" t="str">
        <f aca="false">IF(COUNTA($A852:$J852)=0,"",IF($F852=0,0,$G852/$F852))</f>
        <v/>
      </c>
      <c r="X852" s="24" t="str">
        <f aca="false">IF(COUNTA($A852:$J852)=0,"",IF($F852=0,0,$H852/$F852))</f>
        <v/>
      </c>
      <c r="Y852" s="25" t="str">
        <f aca="false">IF(COUNTA($A852:$J852)=0,"",IF($C852=0,0,$L852/$C852))</f>
        <v/>
      </c>
      <c r="Z852" s="23" t="str">
        <f aca="false">IF(COUNTA($A852:$J852)=0,"",IF($G852=0,0,$C852/$G852))</f>
        <v/>
      </c>
      <c r="AA852" s="23" t="str">
        <f aca="false">IF(COUNTA($A852:$J852)=0,"",IF($G852=0,0,$T852/$G852))</f>
        <v/>
      </c>
      <c r="AB852" s="9" t="str">
        <f aca="false">IF(COUNTA($A852:$J852)=0,"",IF($B852="","Pick a product",IF($E852&gt;$D852,"Confirmed &gt; received",IF($F852&gt;$E852,"Dispatched &gt; confirmed",IF($G852+$H852&gt;$F852,"Delivered + returned &gt; dispatched","OK")))))</f>
        <v/>
      </c>
    </row>
    <row r="853" customFormat="false" ht="15" hidden="false" customHeight="false" outlineLevel="0" collapsed="false">
      <c r="A853" s="20"/>
      <c r="B853" s="14"/>
      <c r="C853" s="15"/>
      <c r="D853" s="21"/>
      <c r="E853" s="21"/>
      <c r="F853" s="21"/>
      <c r="G853" s="21"/>
      <c r="H853" s="21"/>
      <c r="I853" s="15"/>
      <c r="J853" s="15"/>
      <c r="K853" s="22" t="str">
        <f aca="false">IF(COUNTA($A853:$J853)=0,"",IF($I853&lt;&gt;"",$I853,IFERROR(INDEX(Settings!$B$14:$B$28,MATCH($B853,Settings!$A$14:$A$28,0)),0)))</f>
        <v/>
      </c>
      <c r="L853" s="23" t="str">
        <f aca="false">IF(COUNTA($A853:$J853)=0,"",$G853*($K853+IFERROR(INDEX(Settings!$C$14:$C$28,MATCH($B853,Settings!$A$14:$A$28,0)),0)))</f>
        <v/>
      </c>
      <c r="M853" s="23" t="str">
        <f aca="false">IF(COUNTA($A853:$J853)=0,"",($G853+$H853*Settings!$B$10)*IFERROR(INDEX(Settings!$D$14:$D$28,MATCH($B853,Settings!$A$14:$A$28,0)),0))</f>
        <v/>
      </c>
      <c r="N853" s="23" t="str">
        <f aca="false">IF(COUNTA($A853:$J853)=0,"",$F853*IFERROR(INDEX(Settings!$E$14:$E$28,MATCH($B853,Settings!$A$14:$A$28,0)),0))</f>
        <v/>
      </c>
      <c r="O853" s="23" t="str">
        <f aca="false">IF(COUNTA($A853:$J853)=0,"",$D853*Settings!$B$5)</f>
        <v/>
      </c>
      <c r="P853" s="23" t="str">
        <f aca="false">IF(COUNTA($A853:$J853)=0,"",$G853*Settings!$B$6+$H853*Settings!$B$7)</f>
        <v/>
      </c>
      <c r="Q853" s="23" t="str">
        <f aca="false">IF(COUNTA($A853:$J853)=0,"",$L853*Settings!$B$8)</f>
        <v/>
      </c>
      <c r="R853" s="23" t="str">
        <f aca="false">IF(COUNTA($A853:$J853)=0,"",($P853+$Q853)*Settings!$B$9)</f>
        <v/>
      </c>
      <c r="S853" s="23" t="str">
        <f aca="false">IF(COUNTA($A853:$J853)=0,"",$C853+$J853+SUM($M853:$R853))</f>
        <v/>
      </c>
      <c r="T853" s="23" t="str">
        <f aca="false">IF(COUNTA($A853:$J853)=0,"",$L853-$S853)</f>
        <v/>
      </c>
      <c r="U853" s="24" t="str">
        <f aca="false">IF(COUNTA($A853:$J853)=0,"",IF($L853=0,0,$T853/$L853))</f>
        <v/>
      </c>
      <c r="V853" s="24" t="str">
        <f aca="false">IF(COUNTA($A853:$J853)=0,"",IF($D853=0,0,$E853/$D853))</f>
        <v/>
      </c>
      <c r="W853" s="24" t="str">
        <f aca="false">IF(COUNTA($A853:$J853)=0,"",IF($F853=0,0,$G853/$F853))</f>
        <v/>
      </c>
      <c r="X853" s="24" t="str">
        <f aca="false">IF(COUNTA($A853:$J853)=0,"",IF($F853=0,0,$H853/$F853))</f>
        <v/>
      </c>
      <c r="Y853" s="25" t="str">
        <f aca="false">IF(COUNTA($A853:$J853)=0,"",IF($C853=0,0,$L853/$C853))</f>
        <v/>
      </c>
      <c r="Z853" s="23" t="str">
        <f aca="false">IF(COUNTA($A853:$J853)=0,"",IF($G853=0,0,$C853/$G853))</f>
        <v/>
      </c>
      <c r="AA853" s="23" t="str">
        <f aca="false">IF(COUNTA($A853:$J853)=0,"",IF($G853=0,0,$T853/$G853))</f>
        <v/>
      </c>
      <c r="AB853" s="9" t="str">
        <f aca="false">IF(COUNTA($A853:$J853)=0,"",IF($B853="","Pick a product",IF($E853&gt;$D853,"Confirmed &gt; received",IF($F853&gt;$E853,"Dispatched &gt; confirmed",IF($G853+$H853&gt;$F853,"Delivered + returned &gt; dispatched","OK")))))</f>
        <v/>
      </c>
    </row>
    <row r="854" customFormat="false" ht="15" hidden="false" customHeight="false" outlineLevel="0" collapsed="false">
      <c r="A854" s="20"/>
      <c r="B854" s="14"/>
      <c r="C854" s="15"/>
      <c r="D854" s="21"/>
      <c r="E854" s="21"/>
      <c r="F854" s="21"/>
      <c r="G854" s="21"/>
      <c r="H854" s="21"/>
      <c r="I854" s="15"/>
      <c r="J854" s="15"/>
      <c r="K854" s="22" t="str">
        <f aca="false">IF(COUNTA($A854:$J854)=0,"",IF($I854&lt;&gt;"",$I854,IFERROR(INDEX(Settings!$B$14:$B$28,MATCH($B854,Settings!$A$14:$A$28,0)),0)))</f>
        <v/>
      </c>
      <c r="L854" s="23" t="str">
        <f aca="false">IF(COUNTA($A854:$J854)=0,"",$G854*($K854+IFERROR(INDEX(Settings!$C$14:$C$28,MATCH($B854,Settings!$A$14:$A$28,0)),0)))</f>
        <v/>
      </c>
      <c r="M854" s="23" t="str">
        <f aca="false">IF(COUNTA($A854:$J854)=0,"",($G854+$H854*Settings!$B$10)*IFERROR(INDEX(Settings!$D$14:$D$28,MATCH($B854,Settings!$A$14:$A$28,0)),0))</f>
        <v/>
      </c>
      <c r="N854" s="23" t="str">
        <f aca="false">IF(COUNTA($A854:$J854)=0,"",$F854*IFERROR(INDEX(Settings!$E$14:$E$28,MATCH($B854,Settings!$A$14:$A$28,0)),0))</f>
        <v/>
      </c>
      <c r="O854" s="23" t="str">
        <f aca="false">IF(COUNTA($A854:$J854)=0,"",$D854*Settings!$B$5)</f>
        <v/>
      </c>
      <c r="P854" s="23" t="str">
        <f aca="false">IF(COUNTA($A854:$J854)=0,"",$G854*Settings!$B$6+$H854*Settings!$B$7)</f>
        <v/>
      </c>
      <c r="Q854" s="23" t="str">
        <f aca="false">IF(COUNTA($A854:$J854)=0,"",$L854*Settings!$B$8)</f>
        <v/>
      </c>
      <c r="R854" s="23" t="str">
        <f aca="false">IF(COUNTA($A854:$J854)=0,"",($P854+$Q854)*Settings!$B$9)</f>
        <v/>
      </c>
      <c r="S854" s="23" t="str">
        <f aca="false">IF(COUNTA($A854:$J854)=0,"",$C854+$J854+SUM($M854:$R854))</f>
        <v/>
      </c>
      <c r="T854" s="23" t="str">
        <f aca="false">IF(COUNTA($A854:$J854)=0,"",$L854-$S854)</f>
        <v/>
      </c>
      <c r="U854" s="24" t="str">
        <f aca="false">IF(COUNTA($A854:$J854)=0,"",IF($L854=0,0,$T854/$L854))</f>
        <v/>
      </c>
      <c r="V854" s="24" t="str">
        <f aca="false">IF(COUNTA($A854:$J854)=0,"",IF($D854=0,0,$E854/$D854))</f>
        <v/>
      </c>
      <c r="W854" s="24" t="str">
        <f aca="false">IF(COUNTA($A854:$J854)=0,"",IF($F854=0,0,$G854/$F854))</f>
        <v/>
      </c>
      <c r="X854" s="24" t="str">
        <f aca="false">IF(COUNTA($A854:$J854)=0,"",IF($F854=0,0,$H854/$F854))</f>
        <v/>
      </c>
      <c r="Y854" s="25" t="str">
        <f aca="false">IF(COUNTA($A854:$J854)=0,"",IF($C854=0,0,$L854/$C854))</f>
        <v/>
      </c>
      <c r="Z854" s="23" t="str">
        <f aca="false">IF(COUNTA($A854:$J854)=0,"",IF($G854=0,0,$C854/$G854))</f>
        <v/>
      </c>
      <c r="AA854" s="23" t="str">
        <f aca="false">IF(COUNTA($A854:$J854)=0,"",IF($G854=0,0,$T854/$G854))</f>
        <v/>
      </c>
      <c r="AB854" s="9" t="str">
        <f aca="false">IF(COUNTA($A854:$J854)=0,"",IF($B854="","Pick a product",IF($E854&gt;$D854,"Confirmed &gt; received",IF($F854&gt;$E854,"Dispatched &gt; confirmed",IF($G854+$H854&gt;$F854,"Delivered + returned &gt; dispatched","OK")))))</f>
        <v/>
      </c>
    </row>
    <row r="855" customFormat="false" ht="15" hidden="false" customHeight="false" outlineLevel="0" collapsed="false">
      <c r="A855" s="20"/>
      <c r="B855" s="14"/>
      <c r="C855" s="15"/>
      <c r="D855" s="21"/>
      <c r="E855" s="21"/>
      <c r="F855" s="21"/>
      <c r="G855" s="21"/>
      <c r="H855" s="21"/>
      <c r="I855" s="15"/>
      <c r="J855" s="15"/>
      <c r="K855" s="22" t="str">
        <f aca="false">IF(COUNTA($A855:$J855)=0,"",IF($I855&lt;&gt;"",$I855,IFERROR(INDEX(Settings!$B$14:$B$28,MATCH($B855,Settings!$A$14:$A$28,0)),0)))</f>
        <v/>
      </c>
      <c r="L855" s="23" t="str">
        <f aca="false">IF(COUNTA($A855:$J855)=0,"",$G855*($K855+IFERROR(INDEX(Settings!$C$14:$C$28,MATCH($B855,Settings!$A$14:$A$28,0)),0)))</f>
        <v/>
      </c>
      <c r="M855" s="23" t="str">
        <f aca="false">IF(COUNTA($A855:$J855)=0,"",($G855+$H855*Settings!$B$10)*IFERROR(INDEX(Settings!$D$14:$D$28,MATCH($B855,Settings!$A$14:$A$28,0)),0))</f>
        <v/>
      </c>
      <c r="N855" s="23" t="str">
        <f aca="false">IF(COUNTA($A855:$J855)=0,"",$F855*IFERROR(INDEX(Settings!$E$14:$E$28,MATCH($B855,Settings!$A$14:$A$28,0)),0))</f>
        <v/>
      </c>
      <c r="O855" s="23" t="str">
        <f aca="false">IF(COUNTA($A855:$J855)=0,"",$D855*Settings!$B$5)</f>
        <v/>
      </c>
      <c r="P855" s="23" t="str">
        <f aca="false">IF(COUNTA($A855:$J855)=0,"",$G855*Settings!$B$6+$H855*Settings!$B$7)</f>
        <v/>
      </c>
      <c r="Q855" s="23" t="str">
        <f aca="false">IF(COUNTA($A855:$J855)=0,"",$L855*Settings!$B$8)</f>
        <v/>
      </c>
      <c r="R855" s="23" t="str">
        <f aca="false">IF(COUNTA($A855:$J855)=0,"",($P855+$Q855)*Settings!$B$9)</f>
        <v/>
      </c>
      <c r="S855" s="23" t="str">
        <f aca="false">IF(COUNTA($A855:$J855)=0,"",$C855+$J855+SUM($M855:$R855))</f>
        <v/>
      </c>
      <c r="T855" s="23" t="str">
        <f aca="false">IF(COUNTA($A855:$J855)=0,"",$L855-$S855)</f>
        <v/>
      </c>
      <c r="U855" s="24" t="str">
        <f aca="false">IF(COUNTA($A855:$J855)=0,"",IF($L855=0,0,$T855/$L855))</f>
        <v/>
      </c>
      <c r="V855" s="24" t="str">
        <f aca="false">IF(COUNTA($A855:$J855)=0,"",IF($D855=0,0,$E855/$D855))</f>
        <v/>
      </c>
      <c r="W855" s="24" t="str">
        <f aca="false">IF(COUNTA($A855:$J855)=0,"",IF($F855=0,0,$G855/$F855))</f>
        <v/>
      </c>
      <c r="X855" s="24" t="str">
        <f aca="false">IF(COUNTA($A855:$J855)=0,"",IF($F855=0,0,$H855/$F855))</f>
        <v/>
      </c>
      <c r="Y855" s="25" t="str">
        <f aca="false">IF(COUNTA($A855:$J855)=0,"",IF($C855=0,0,$L855/$C855))</f>
        <v/>
      </c>
      <c r="Z855" s="23" t="str">
        <f aca="false">IF(COUNTA($A855:$J855)=0,"",IF($G855=0,0,$C855/$G855))</f>
        <v/>
      </c>
      <c r="AA855" s="23" t="str">
        <f aca="false">IF(COUNTA($A855:$J855)=0,"",IF($G855=0,0,$T855/$G855))</f>
        <v/>
      </c>
      <c r="AB855" s="9" t="str">
        <f aca="false">IF(COUNTA($A855:$J855)=0,"",IF($B855="","Pick a product",IF($E855&gt;$D855,"Confirmed &gt; received",IF($F855&gt;$E855,"Dispatched &gt; confirmed",IF($G855+$H855&gt;$F855,"Delivered + returned &gt; dispatched","OK")))))</f>
        <v/>
      </c>
    </row>
    <row r="856" customFormat="false" ht="15" hidden="false" customHeight="false" outlineLevel="0" collapsed="false">
      <c r="A856" s="20"/>
      <c r="B856" s="14"/>
      <c r="C856" s="15"/>
      <c r="D856" s="21"/>
      <c r="E856" s="21"/>
      <c r="F856" s="21"/>
      <c r="G856" s="21"/>
      <c r="H856" s="21"/>
      <c r="I856" s="15"/>
      <c r="J856" s="15"/>
      <c r="K856" s="22" t="str">
        <f aca="false">IF(COUNTA($A856:$J856)=0,"",IF($I856&lt;&gt;"",$I856,IFERROR(INDEX(Settings!$B$14:$B$28,MATCH($B856,Settings!$A$14:$A$28,0)),0)))</f>
        <v/>
      </c>
      <c r="L856" s="23" t="str">
        <f aca="false">IF(COUNTA($A856:$J856)=0,"",$G856*($K856+IFERROR(INDEX(Settings!$C$14:$C$28,MATCH($B856,Settings!$A$14:$A$28,0)),0)))</f>
        <v/>
      </c>
      <c r="M856" s="23" t="str">
        <f aca="false">IF(COUNTA($A856:$J856)=0,"",($G856+$H856*Settings!$B$10)*IFERROR(INDEX(Settings!$D$14:$D$28,MATCH($B856,Settings!$A$14:$A$28,0)),0))</f>
        <v/>
      </c>
      <c r="N856" s="23" t="str">
        <f aca="false">IF(COUNTA($A856:$J856)=0,"",$F856*IFERROR(INDEX(Settings!$E$14:$E$28,MATCH($B856,Settings!$A$14:$A$28,0)),0))</f>
        <v/>
      </c>
      <c r="O856" s="23" t="str">
        <f aca="false">IF(COUNTA($A856:$J856)=0,"",$D856*Settings!$B$5)</f>
        <v/>
      </c>
      <c r="P856" s="23" t="str">
        <f aca="false">IF(COUNTA($A856:$J856)=0,"",$G856*Settings!$B$6+$H856*Settings!$B$7)</f>
        <v/>
      </c>
      <c r="Q856" s="23" t="str">
        <f aca="false">IF(COUNTA($A856:$J856)=0,"",$L856*Settings!$B$8)</f>
        <v/>
      </c>
      <c r="R856" s="23" t="str">
        <f aca="false">IF(COUNTA($A856:$J856)=0,"",($P856+$Q856)*Settings!$B$9)</f>
        <v/>
      </c>
      <c r="S856" s="23" t="str">
        <f aca="false">IF(COUNTA($A856:$J856)=0,"",$C856+$J856+SUM($M856:$R856))</f>
        <v/>
      </c>
      <c r="T856" s="23" t="str">
        <f aca="false">IF(COUNTA($A856:$J856)=0,"",$L856-$S856)</f>
        <v/>
      </c>
      <c r="U856" s="24" t="str">
        <f aca="false">IF(COUNTA($A856:$J856)=0,"",IF($L856=0,0,$T856/$L856))</f>
        <v/>
      </c>
      <c r="V856" s="24" t="str">
        <f aca="false">IF(COUNTA($A856:$J856)=0,"",IF($D856=0,0,$E856/$D856))</f>
        <v/>
      </c>
      <c r="W856" s="24" t="str">
        <f aca="false">IF(COUNTA($A856:$J856)=0,"",IF($F856=0,0,$G856/$F856))</f>
        <v/>
      </c>
      <c r="X856" s="24" t="str">
        <f aca="false">IF(COUNTA($A856:$J856)=0,"",IF($F856=0,0,$H856/$F856))</f>
        <v/>
      </c>
      <c r="Y856" s="25" t="str">
        <f aca="false">IF(COUNTA($A856:$J856)=0,"",IF($C856=0,0,$L856/$C856))</f>
        <v/>
      </c>
      <c r="Z856" s="23" t="str">
        <f aca="false">IF(COUNTA($A856:$J856)=0,"",IF($G856=0,0,$C856/$G856))</f>
        <v/>
      </c>
      <c r="AA856" s="23" t="str">
        <f aca="false">IF(COUNTA($A856:$J856)=0,"",IF($G856=0,0,$T856/$G856))</f>
        <v/>
      </c>
      <c r="AB856" s="9" t="str">
        <f aca="false">IF(COUNTA($A856:$J856)=0,"",IF($B856="","Pick a product",IF($E856&gt;$D856,"Confirmed &gt; received",IF($F856&gt;$E856,"Dispatched &gt; confirmed",IF($G856+$H856&gt;$F856,"Delivered + returned &gt; dispatched","OK")))))</f>
        <v/>
      </c>
    </row>
    <row r="857" customFormat="false" ht="15" hidden="false" customHeight="false" outlineLevel="0" collapsed="false">
      <c r="A857" s="20"/>
      <c r="B857" s="14"/>
      <c r="C857" s="15"/>
      <c r="D857" s="21"/>
      <c r="E857" s="21"/>
      <c r="F857" s="21"/>
      <c r="G857" s="21"/>
      <c r="H857" s="21"/>
      <c r="I857" s="15"/>
      <c r="J857" s="15"/>
      <c r="K857" s="22" t="str">
        <f aca="false">IF(COUNTA($A857:$J857)=0,"",IF($I857&lt;&gt;"",$I857,IFERROR(INDEX(Settings!$B$14:$B$28,MATCH($B857,Settings!$A$14:$A$28,0)),0)))</f>
        <v/>
      </c>
      <c r="L857" s="23" t="str">
        <f aca="false">IF(COUNTA($A857:$J857)=0,"",$G857*($K857+IFERROR(INDEX(Settings!$C$14:$C$28,MATCH($B857,Settings!$A$14:$A$28,0)),0)))</f>
        <v/>
      </c>
      <c r="M857" s="23" t="str">
        <f aca="false">IF(COUNTA($A857:$J857)=0,"",($G857+$H857*Settings!$B$10)*IFERROR(INDEX(Settings!$D$14:$D$28,MATCH($B857,Settings!$A$14:$A$28,0)),0))</f>
        <v/>
      </c>
      <c r="N857" s="23" t="str">
        <f aca="false">IF(COUNTA($A857:$J857)=0,"",$F857*IFERROR(INDEX(Settings!$E$14:$E$28,MATCH($B857,Settings!$A$14:$A$28,0)),0))</f>
        <v/>
      </c>
      <c r="O857" s="23" t="str">
        <f aca="false">IF(COUNTA($A857:$J857)=0,"",$D857*Settings!$B$5)</f>
        <v/>
      </c>
      <c r="P857" s="23" t="str">
        <f aca="false">IF(COUNTA($A857:$J857)=0,"",$G857*Settings!$B$6+$H857*Settings!$B$7)</f>
        <v/>
      </c>
      <c r="Q857" s="23" t="str">
        <f aca="false">IF(COUNTA($A857:$J857)=0,"",$L857*Settings!$B$8)</f>
        <v/>
      </c>
      <c r="R857" s="23" t="str">
        <f aca="false">IF(COUNTA($A857:$J857)=0,"",($P857+$Q857)*Settings!$B$9)</f>
        <v/>
      </c>
      <c r="S857" s="23" t="str">
        <f aca="false">IF(COUNTA($A857:$J857)=0,"",$C857+$J857+SUM($M857:$R857))</f>
        <v/>
      </c>
      <c r="T857" s="23" t="str">
        <f aca="false">IF(COUNTA($A857:$J857)=0,"",$L857-$S857)</f>
        <v/>
      </c>
      <c r="U857" s="24" t="str">
        <f aca="false">IF(COUNTA($A857:$J857)=0,"",IF($L857=0,0,$T857/$L857))</f>
        <v/>
      </c>
      <c r="V857" s="24" t="str">
        <f aca="false">IF(COUNTA($A857:$J857)=0,"",IF($D857=0,0,$E857/$D857))</f>
        <v/>
      </c>
      <c r="W857" s="24" t="str">
        <f aca="false">IF(COUNTA($A857:$J857)=0,"",IF($F857=0,0,$G857/$F857))</f>
        <v/>
      </c>
      <c r="X857" s="24" t="str">
        <f aca="false">IF(COUNTA($A857:$J857)=0,"",IF($F857=0,0,$H857/$F857))</f>
        <v/>
      </c>
      <c r="Y857" s="25" t="str">
        <f aca="false">IF(COUNTA($A857:$J857)=0,"",IF($C857=0,0,$L857/$C857))</f>
        <v/>
      </c>
      <c r="Z857" s="23" t="str">
        <f aca="false">IF(COUNTA($A857:$J857)=0,"",IF($G857=0,0,$C857/$G857))</f>
        <v/>
      </c>
      <c r="AA857" s="23" t="str">
        <f aca="false">IF(COUNTA($A857:$J857)=0,"",IF($G857=0,0,$T857/$G857))</f>
        <v/>
      </c>
      <c r="AB857" s="9" t="str">
        <f aca="false">IF(COUNTA($A857:$J857)=0,"",IF($B857="","Pick a product",IF($E857&gt;$D857,"Confirmed &gt; received",IF($F857&gt;$E857,"Dispatched &gt; confirmed",IF($G857+$H857&gt;$F857,"Delivered + returned &gt; dispatched","OK")))))</f>
        <v/>
      </c>
    </row>
    <row r="858" customFormat="false" ht="15" hidden="false" customHeight="false" outlineLevel="0" collapsed="false">
      <c r="A858" s="20"/>
      <c r="B858" s="14"/>
      <c r="C858" s="15"/>
      <c r="D858" s="21"/>
      <c r="E858" s="21"/>
      <c r="F858" s="21"/>
      <c r="G858" s="21"/>
      <c r="H858" s="21"/>
      <c r="I858" s="15"/>
      <c r="J858" s="15"/>
      <c r="K858" s="22" t="str">
        <f aca="false">IF(COUNTA($A858:$J858)=0,"",IF($I858&lt;&gt;"",$I858,IFERROR(INDEX(Settings!$B$14:$B$28,MATCH($B858,Settings!$A$14:$A$28,0)),0)))</f>
        <v/>
      </c>
      <c r="L858" s="23" t="str">
        <f aca="false">IF(COUNTA($A858:$J858)=0,"",$G858*($K858+IFERROR(INDEX(Settings!$C$14:$C$28,MATCH($B858,Settings!$A$14:$A$28,0)),0)))</f>
        <v/>
      </c>
      <c r="M858" s="23" t="str">
        <f aca="false">IF(COUNTA($A858:$J858)=0,"",($G858+$H858*Settings!$B$10)*IFERROR(INDEX(Settings!$D$14:$D$28,MATCH($B858,Settings!$A$14:$A$28,0)),0))</f>
        <v/>
      </c>
      <c r="N858" s="23" t="str">
        <f aca="false">IF(COUNTA($A858:$J858)=0,"",$F858*IFERROR(INDEX(Settings!$E$14:$E$28,MATCH($B858,Settings!$A$14:$A$28,0)),0))</f>
        <v/>
      </c>
      <c r="O858" s="23" t="str">
        <f aca="false">IF(COUNTA($A858:$J858)=0,"",$D858*Settings!$B$5)</f>
        <v/>
      </c>
      <c r="P858" s="23" t="str">
        <f aca="false">IF(COUNTA($A858:$J858)=0,"",$G858*Settings!$B$6+$H858*Settings!$B$7)</f>
        <v/>
      </c>
      <c r="Q858" s="23" t="str">
        <f aca="false">IF(COUNTA($A858:$J858)=0,"",$L858*Settings!$B$8)</f>
        <v/>
      </c>
      <c r="R858" s="23" t="str">
        <f aca="false">IF(COUNTA($A858:$J858)=0,"",($P858+$Q858)*Settings!$B$9)</f>
        <v/>
      </c>
      <c r="S858" s="23" t="str">
        <f aca="false">IF(COUNTA($A858:$J858)=0,"",$C858+$J858+SUM($M858:$R858))</f>
        <v/>
      </c>
      <c r="T858" s="23" t="str">
        <f aca="false">IF(COUNTA($A858:$J858)=0,"",$L858-$S858)</f>
        <v/>
      </c>
      <c r="U858" s="24" t="str">
        <f aca="false">IF(COUNTA($A858:$J858)=0,"",IF($L858=0,0,$T858/$L858))</f>
        <v/>
      </c>
      <c r="V858" s="24" t="str">
        <f aca="false">IF(COUNTA($A858:$J858)=0,"",IF($D858=0,0,$E858/$D858))</f>
        <v/>
      </c>
      <c r="W858" s="24" t="str">
        <f aca="false">IF(COUNTA($A858:$J858)=0,"",IF($F858=0,0,$G858/$F858))</f>
        <v/>
      </c>
      <c r="X858" s="24" t="str">
        <f aca="false">IF(COUNTA($A858:$J858)=0,"",IF($F858=0,0,$H858/$F858))</f>
        <v/>
      </c>
      <c r="Y858" s="25" t="str">
        <f aca="false">IF(COUNTA($A858:$J858)=0,"",IF($C858=0,0,$L858/$C858))</f>
        <v/>
      </c>
      <c r="Z858" s="23" t="str">
        <f aca="false">IF(COUNTA($A858:$J858)=0,"",IF($G858=0,0,$C858/$G858))</f>
        <v/>
      </c>
      <c r="AA858" s="23" t="str">
        <f aca="false">IF(COUNTA($A858:$J858)=0,"",IF($G858=0,0,$T858/$G858))</f>
        <v/>
      </c>
      <c r="AB858" s="9" t="str">
        <f aca="false">IF(COUNTA($A858:$J858)=0,"",IF($B858="","Pick a product",IF($E858&gt;$D858,"Confirmed &gt; received",IF($F858&gt;$E858,"Dispatched &gt; confirmed",IF($G858+$H858&gt;$F858,"Delivered + returned &gt; dispatched","OK")))))</f>
        <v/>
      </c>
    </row>
    <row r="859" customFormat="false" ht="15" hidden="false" customHeight="false" outlineLevel="0" collapsed="false">
      <c r="A859" s="20"/>
      <c r="B859" s="14"/>
      <c r="C859" s="15"/>
      <c r="D859" s="21"/>
      <c r="E859" s="21"/>
      <c r="F859" s="21"/>
      <c r="G859" s="21"/>
      <c r="H859" s="21"/>
      <c r="I859" s="15"/>
      <c r="J859" s="15"/>
      <c r="K859" s="22" t="str">
        <f aca="false">IF(COUNTA($A859:$J859)=0,"",IF($I859&lt;&gt;"",$I859,IFERROR(INDEX(Settings!$B$14:$B$28,MATCH($B859,Settings!$A$14:$A$28,0)),0)))</f>
        <v/>
      </c>
      <c r="L859" s="23" t="str">
        <f aca="false">IF(COUNTA($A859:$J859)=0,"",$G859*($K859+IFERROR(INDEX(Settings!$C$14:$C$28,MATCH($B859,Settings!$A$14:$A$28,0)),0)))</f>
        <v/>
      </c>
      <c r="M859" s="23" t="str">
        <f aca="false">IF(COUNTA($A859:$J859)=0,"",($G859+$H859*Settings!$B$10)*IFERROR(INDEX(Settings!$D$14:$D$28,MATCH($B859,Settings!$A$14:$A$28,0)),0))</f>
        <v/>
      </c>
      <c r="N859" s="23" t="str">
        <f aca="false">IF(COUNTA($A859:$J859)=0,"",$F859*IFERROR(INDEX(Settings!$E$14:$E$28,MATCH($B859,Settings!$A$14:$A$28,0)),0))</f>
        <v/>
      </c>
      <c r="O859" s="23" t="str">
        <f aca="false">IF(COUNTA($A859:$J859)=0,"",$D859*Settings!$B$5)</f>
        <v/>
      </c>
      <c r="P859" s="23" t="str">
        <f aca="false">IF(COUNTA($A859:$J859)=0,"",$G859*Settings!$B$6+$H859*Settings!$B$7)</f>
        <v/>
      </c>
      <c r="Q859" s="23" t="str">
        <f aca="false">IF(COUNTA($A859:$J859)=0,"",$L859*Settings!$B$8)</f>
        <v/>
      </c>
      <c r="R859" s="23" t="str">
        <f aca="false">IF(COUNTA($A859:$J859)=0,"",($P859+$Q859)*Settings!$B$9)</f>
        <v/>
      </c>
      <c r="S859" s="23" t="str">
        <f aca="false">IF(COUNTA($A859:$J859)=0,"",$C859+$J859+SUM($M859:$R859))</f>
        <v/>
      </c>
      <c r="T859" s="23" t="str">
        <f aca="false">IF(COUNTA($A859:$J859)=0,"",$L859-$S859)</f>
        <v/>
      </c>
      <c r="U859" s="24" t="str">
        <f aca="false">IF(COUNTA($A859:$J859)=0,"",IF($L859=0,0,$T859/$L859))</f>
        <v/>
      </c>
      <c r="V859" s="24" t="str">
        <f aca="false">IF(COUNTA($A859:$J859)=0,"",IF($D859=0,0,$E859/$D859))</f>
        <v/>
      </c>
      <c r="W859" s="24" t="str">
        <f aca="false">IF(COUNTA($A859:$J859)=0,"",IF($F859=0,0,$G859/$F859))</f>
        <v/>
      </c>
      <c r="X859" s="24" t="str">
        <f aca="false">IF(COUNTA($A859:$J859)=0,"",IF($F859=0,0,$H859/$F859))</f>
        <v/>
      </c>
      <c r="Y859" s="25" t="str">
        <f aca="false">IF(COUNTA($A859:$J859)=0,"",IF($C859=0,0,$L859/$C859))</f>
        <v/>
      </c>
      <c r="Z859" s="23" t="str">
        <f aca="false">IF(COUNTA($A859:$J859)=0,"",IF($G859=0,0,$C859/$G859))</f>
        <v/>
      </c>
      <c r="AA859" s="23" t="str">
        <f aca="false">IF(COUNTA($A859:$J859)=0,"",IF($G859=0,0,$T859/$G859))</f>
        <v/>
      </c>
      <c r="AB859" s="9" t="str">
        <f aca="false">IF(COUNTA($A859:$J859)=0,"",IF($B859="","Pick a product",IF($E859&gt;$D859,"Confirmed &gt; received",IF($F859&gt;$E859,"Dispatched &gt; confirmed",IF($G859+$H859&gt;$F859,"Delivered + returned &gt; dispatched","OK")))))</f>
        <v/>
      </c>
    </row>
    <row r="860" customFormat="false" ht="15" hidden="false" customHeight="false" outlineLevel="0" collapsed="false">
      <c r="A860" s="20"/>
      <c r="B860" s="14"/>
      <c r="C860" s="15"/>
      <c r="D860" s="21"/>
      <c r="E860" s="21"/>
      <c r="F860" s="21"/>
      <c r="G860" s="21"/>
      <c r="H860" s="21"/>
      <c r="I860" s="15"/>
      <c r="J860" s="15"/>
      <c r="K860" s="22" t="str">
        <f aca="false">IF(COUNTA($A860:$J860)=0,"",IF($I860&lt;&gt;"",$I860,IFERROR(INDEX(Settings!$B$14:$B$28,MATCH($B860,Settings!$A$14:$A$28,0)),0)))</f>
        <v/>
      </c>
      <c r="L860" s="23" t="str">
        <f aca="false">IF(COUNTA($A860:$J860)=0,"",$G860*($K860+IFERROR(INDEX(Settings!$C$14:$C$28,MATCH($B860,Settings!$A$14:$A$28,0)),0)))</f>
        <v/>
      </c>
      <c r="M860" s="23" t="str">
        <f aca="false">IF(COUNTA($A860:$J860)=0,"",($G860+$H860*Settings!$B$10)*IFERROR(INDEX(Settings!$D$14:$D$28,MATCH($B860,Settings!$A$14:$A$28,0)),0))</f>
        <v/>
      </c>
      <c r="N860" s="23" t="str">
        <f aca="false">IF(COUNTA($A860:$J860)=0,"",$F860*IFERROR(INDEX(Settings!$E$14:$E$28,MATCH($B860,Settings!$A$14:$A$28,0)),0))</f>
        <v/>
      </c>
      <c r="O860" s="23" t="str">
        <f aca="false">IF(COUNTA($A860:$J860)=0,"",$D860*Settings!$B$5)</f>
        <v/>
      </c>
      <c r="P860" s="23" t="str">
        <f aca="false">IF(COUNTA($A860:$J860)=0,"",$G860*Settings!$B$6+$H860*Settings!$B$7)</f>
        <v/>
      </c>
      <c r="Q860" s="23" t="str">
        <f aca="false">IF(COUNTA($A860:$J860)=0,"",$L860*Settings!$B$8)</f>
        <v/>
      </c>
      <c r="R860" s="23" t="str">
        <f aca="false">IF(COUNTA($A860:$J860)=0,"",($P860+$Q860)*Settings!$B$9)</f>
        <v/>
      </c>
      <c r="S860" s="23" t="str">
        <f aca="false">IF(COUNTA($A860:$J860)=0,"",$C860+$J860+SUM($M860:$R860))</f>
        <v/>
      </c>
      <c r="T860" s="23" t="str">
        <f aca="false">IF(COUNTA($A860:$J860)=0,"",$L860-$S860)</f>
        <v/>
      </c>
      <c r="U860" s="24" t="str">
        <f aca="false">IF(COUNTA($A860:$J860)=0,"",IF($L860=0,0,$T860/$L860))</f>
        <v/>
      </c>
      <c r="V860" s="24" t="str">
        <f aca="false">IF(COUNTA($A860:$J860)=0,"",IF($D860=0,0,$E860/$D860))</f>
        <v/>
      </c>
      <c r="W860" s="24" t="str">
        <f aca="false">IF(COUNTA($A860:$J860)=0,"",IF($F860=0,0,$G860/$F860))</f>
        <v/>
      </c>
      <c r="X860" s="24" t="str">
        <f aca="false">IF(COUNTA($A860:$J860)=0,"",IF($F860=0,0,$H860/$F860))</f>
        <v/>
      </c>
      <c r="Y860" s="25" t="str">
        <f aca="false">IF(COUNTA($A860:$J860)=0,"",IF($C860=0,0,$L860/$C860))</f>
        <v/>
      </c>
      <c r="Z860" s="23" t="str">
        <f aca="false">IF(COUNTA($A860:$J860)=0,"",IF($G860=0,0,$C860/$G860))</f>
        <v/>
      </c>
      <c r="AA860" s="23" t="str">
        <f aca="false">IF(COUNTA($A860:$J860)=0,"",IF($G860=0,0,$T860/$G860))</f>
        <v/>
      </c>
      <c r="AB860" s="9" t="str">
        <f aca="false">IF(COUNTA($A860:$J860)=0,"",IF($B860="","Pick a product",IF($E860&gt;$D860,"Confirmed &gt; received",IF($F860&gt;$E860,"Dispatched &gt; confirmed",IF($G860+$H860&gt;$F860,"Delivered + returned &gt; dispatched","OK")))))</f>
        <v/>
      </c>
    </row>
    <row r="861" customFormat="false" ht="15" hidden="false" customHeight="false" outlineLevel="0" collapsed="false">
      <c r="A861" s="20"/>
      <c r="B861" s="14"/>
      <c r="C861" s="15"/>
      <c r="D861" s="21"/>
      <c r="E861" s="21"/>
      <c r="F861" s="21"/>
      <c r="G861" s="21"/>
      <c r="H861" s="21"/>
      <c r="I861" s="15"/>
      <c r="J861" s="15"/>
      <c r="K861" s="22" t="str">
        <f aca="false">IF(COUNTA($A861:$J861)=0,"",IF($I861&lt;&gt;"",$I861,IFERROR(INDEX(Settings!$B$14:$B$28,MATCH($B861,Settings!$A$14:$A$28,0)),0)))</f>
        <v/>
      </c>
      <c r="L861" s="23" t="str">
        <f aca="false">IF(COUNTA($A861:$J861)=0,"",$G861*($K861+IFERROR(INDEX(Settings!$C$14:$C$28,MATCH($B861,Settings!$A$14:$A$28,0)),0)))</f>
        <v/>
      </c>
      <c r="M861" s="23" t="str">
        <f aca="false">IF(COUNTA($A861:$J861)=0,"",($G861+$H861*Settings!$B$10)*IFERROR(INDEX(Settings!$D$14:$D$28,MATCH($B861,Settings!$A$14:$A$28,0)),0))</f>
        <v/>
      </c>
      <c r="N861" s="23" t="str">
        <f aca="false">IF(COUNTA($A861:$J861)=0,"",$F861*IFERROR(INDEX(Settings!$E$14:$E$28,MATCH($B861,Settings!$A$14:$A$28,0)),0))</f>
        <v/>
      </c>
      <c r="O861" s="23" t="str">
        <f aca="false">IF(COUNTA($A861:$J861)=0,"",$D861*Settings!$B$5)</f>
        <v/>
      </c>
      <c r="P861" s="23" t="str">
        <f aca="false">IF(COUNTA($A861:$J861)=0,"",$G861*Settings!$B$6+$H861*Settings!$B$7)</f>
        <v/>
      </c>
      <c r="Q861" s="23" t="str">
        <f aca="false">IF(COUNTA($A861:$J861)=0,"",$L861*Settings!$B$8)</f>
        <v/>
      </c>
      <c r="R861" s="23" t="str">
        <f aca="false">IF(COUNTA($A861:$J861)=0,"",($P861+$Q861)*Settings!$B$9)</f>
        <v/>
      </c>
      <c r="S861" s="23" t="str">
        <f aca="false">IF(COUNTA($A861:$J861)=0,"",$C861+$J861+SUM($M861:$R861))</f>
        <v/>
      </c>
      <c r="T861" s="23" t="str">
        <f aca="false">IF(COUNTA($A861:$J861)=0,"",$L861-$S861)</f>
        <v/>
      </c>
      <c r="U861" s="24" t="str">
        <f aca="false">IF(COUNTA($A861:$J861)=0,"",IF($L861=0,0,$T861/$L861))</f>
        <v/>
      </c>
      <c r="V861" s="24" t="str">
        <f aca="false">IF(COUNTA($A861:$J861)=0,"",IF($D861=0,0,$E861/$D861))</f>
        <v/>
      </c>
      <c r="W861" s="24" t="str">
        <f aca="false">IF(COUNTA($A861:$J861)=0,"",IF($F861=0,0,$G861/$F861))</f>
        <v/>
      </c>
      <c r="X861" s="24" t="str">
        <f aca="false">IF(COUNTA($A861:$J861)=0,"",IF($F861=0,0,$H861/$F861))</f>
        <v/>
      </c>
      <c r="Y861" s="25" t="str">
        <f aca="false">IF(COUNTA($A861:$J861)=0,"",IF($C861=0,0,$L861/$C861))</f>
        <v/>
      </c>
      <c r="Z861" s="23" t="str">
        <f aca="false">IF(COUNTA($A861:$J861)=0,"",IF($G861=0,0,$C861/$G861))</f>
        <v/>
      </c>
      <c r="AA861" s="23" t="str">
        <f aca="false">IF(COUNTA($A861:$J861)=0,"",IF($G861=0,0,$T861/$G861))</f>
        <v/>
      </c>
      <c r="AB861" s="9" t="str">
        <f aca="false">IF(COUNTA($A861:$J861)=0,"",IF($B861="","Pick a product",IF($E861&gt;$D861,"Confirmed &gt; received",IF($F861&gt;$E861,"Dispatched &gt; confirmed",IF($G861+$H861&gt;$F861,"Delivered + returned &gt; dispatched","OK")))))</f>
        <v/>
      </c>
    </row>
    <row r="862" customFormat="false" ht="15" hidden="false" customHeight="false" outlineLevel="0" collapsed="false">
      <c r="A862" s="20"/>
      <c r="B862" s="14"/>
      <c r="C862" s="15"/>
      <c r="D862" s="21"/>
      <c r="E862" s="21"/>
      <c r="F862" s="21"/>
      <c r="G862" s="21"/>
      <c r="H862" s="21"/>
      <c r="I862" s="15"/>
      <c r="J862" s="15"/>
      <c r="K862" s="22" t="str">
        <f aca="false">IF(COUNTA($A862:$J862)=0,"",IF($I862&lt;&gt;"",$I862,IFERROR(INDEX(Settings!$B$14:$B$28,MATCH($B862,Settings!$A$14:$A$28,0)),0)))</f>
        <v/>
      </c>
      <c r="L862" s="23" t="str">
        <f aca="false">IF(COUNTA($A862:$J862)=0,"",$G862*($K862+IFERROR(INDEX(Settings!$C$14:$C$28,MATCH($B862,Settings!$A$14:$A$28,0)),0)))</f>
        <v/>
      </c>
      <c r="M862" s="23" t="str">
        <f aca="false">IF(COUNTA($A862:$J862)=0,"",($G862+$H862*Settings!$B$10)*IFERROR(INDEX(Settings!$D$14:$D$28,MATCH($B862,Settings!$A$14:$A$28,0)),0))</f>
        <v/>
      </c>
      <c r="N862" s="23" t="str">
        <f aca="false">IF(COUNTA($A862:$J862)=0,"",$F862*IFERROR(INDEX(Settings!$E$14:$E$28,MATCH($B862,Settings!$A$14:$A$28,0)),0))</f>
        <v/>
      </c>
      <c r="O862" s="23" t="str">
        <f aca="false">IF(COUNTA($A862:$J862)=0,"",$D862*Settings!$B$5)</f>
        <v/>
      </c>
      <c r="P862" s="23" t="str">
        <f aca="false">IF(COUNTA($A862:$J862)=0,"",$G862*Settings!$B$6+$H862*Settings!$B$7)</f>
        <v/>
      </c>
      <c r="Q862" s="23" t="str">
        <f aca="false">IF(COUNTA($A862:$J862)=0,"",$L862*Settings!$B$8)</f>
        <v/>
      </c>
      <c r="R862" s="23" t="str">
        <f aca="false">IF(COUNTA($A862:$J862)=0,"",($P862+$Q862)*Settings!$B$9)</f>
        <v/>
      </c>
      <c r="S862" s="23" t="str">
        <f aca="false">IF(COUNTA($A862:$J862)=0,"",$C862+$J862+SUM($M862:$R862))</f>
        <v/>
      </c>
      <c r="T862" s="23" t="str">
        <f aca="false">IF(COUNTA($A862:$J862)=0,"",$L862-$S862)</f>
        <v/>
      </c>
      <c r="U862" s="24" t="str">
        <f aca="false">IF(COUNTA($A862:$J862)=0,"",IF($L862=0,0,$T862/$L862))</f>
        <v/>
      </c>
      <c r="V862" s="24" t="str">
        <f aca="false">IF(COUNTA($A862:$J862)=0,"",IF($D862=0,0,$E862/$D862))</f>
        <v/>
      </c>
      <c r="W862" s="24" t="str">
        <f aca="false">IF(COUNTA($A862:$J862)=0,"",IF($F862=0,0,$G862/$F862))</f>
        <v/>
      </c>
      <c r="X862" s="24" t="str">
        <f aca="false">IF(COUNTA($A862:$J862)=0,"",IF($F862=0,0,$H862/$F862))</f>
        <v/>
      </c>
      <c r="Y862" s="25" t="str">
        <f aca="false">IF(COUNTA($A862:$J862)=0,"",IF($C862=0,0,$L862/$C862))</f>
        <v/>
      </c>
      <c r="Z862" s="23" t="str">
        <f aca="false">IF(COUNTA($A862:$J862)=0,"",IF($G862=0,0,$C862/$G862))</f>
        <v/>
      </c>
      <c r="AA862" s="23" t="str">
        <f aca="false">IF(COUNTA($A862:$J862)=0,"",IF($G862=0,0,$T862/$G862))</f>
        <v/>
      </c>
      <c r="AB862" s="9" t="str">
        <f aca="false">IF(COUNTA($A862:$J862)=0,"",IF($B862="","Pick a product",IF($E862&gt;$D862,"Confirmed &gt; received",IF($F862&gt;$E862,"Dispatched &gt; confirmed",IF($G862+$H862&gt;$F862,"Delivered + returned &gt; dispatched","OK")))))</f>
        <v/>
      </c>
    </row>
    <row r="863" customFormat="false" ht="15" hidden="false" customHeight="false" outlineLevel="0" collapsed="false">
      <c r="A863" s="20"/>
      <c r="B863" s="14"/>
      <c r="C863" s="15"/>
      <c r="D863" s="21"/>
      <c r="E863" s="21"/>
      <c r="F863" s="21"/>
      <c r="G863" s="21"/>
      <c r="H863" s="21"/>
      <c r="I863" s="15"/>
      <c r="J863" s="15"/>
      <c r="K863" s="22" t="str">
        <f aca="false">IF(COUNTA($A863:$J863)=0,"",IF($I863&lt;&gt;"",$I863,IFERROR(INDEX(Settings!$B$14:$B$28,MATCH($B863,Settings!$A$14:$A$28,0)),0)))</f>
        <v/>
      </c>
      <c r="L863" s="23" t="str">
        <f aca="false">IF(COUNTA($A863:$J863)=0,"",$G863*($K863+IFERROR(INDEX(Settings!$C$14:$C$28,MATCH($B863,Settings!$A$14:$A$28,0)),0)))</f>
        <v/>
      </c>
      <c r="M863" s="23" t="str">
        <f aca="false">IF(COUNTA($A863:$J863)=0,"",($G863+$H863*Settings!$B$10)*IFERROR(INDEX(Settings!$D$14:$D$28,MATCH($B863,Settings!$A$14:$A$28,0)),0))</f>
        <v/>
      </c>
      <c r="N863" s="23" t="str">
        <f aca="false">IF(COUNTA($A863:$J863)=0,"",$F863*IFERROR(INDEX(Settings!$E$14:$E$28,MATCH($B863,Settings!$A$14:$A$28,0)),0))</f>
        <v/>
      </c>
      <c r="O863" s="23" t="str">
        <f aca="false">IF(COUNTA($A863:$J863)=0,"",$D863*Settings!$B$5)</f>
        <v/>
      </c>
      <c r="P863" s="23" t="str">
        <f aca="false">IF(COUNTA($A863:$J863)=0,"",$G863*Settings!$B$6+$H863*Settings!$B$7)</f>
        <v/>
      </c>
      <c r="Q863" s="23" t="str">
        <f aca="false">IF(COUNTA($A863:$J863)=0,"",$L863*Settings!$B$8)</f>
        <v/>
      </c>
      <c r="R863" s="23" t="str">
        <f aca="false">IF(COUNTA($A863:$J863)=0,"",($P863+$Q863)*Settings!$B$9)</f>
        <v/>
      </c>
      <c r="S863" s="23" t="str">
        <f aca="false">IF(COUNTA($A863:$J863)=0,"",$C863+$J863+SUM($M863:$R863))</f>
        <v/>
      </c>
      <c r="T863" s="23" t="str">
        <f aca="false">IF(COUNTA($A863:$J863)=0,"",$L863-$S863)</f>
        <v/>
      </c>
      <c r="U863" s="24" t="str">
        <f aca="false">IF(COUNTA($A863:$J863)=0,"",IF($L863=0,0,$T863/$L863))</f>
        <v/>
      </c>
      <c r="V863" s="24" t="str">
        <f aca="false">IF(COUNTA($A863:$J863)=0,"",IF($D863=0,0,$E863/$D863))</f>
        <v/>
      </c>
      <c r="W863" s="24" t="str">
        <f aca="false">IF(COUNTA($A863:$J863)=0,"",IF($F863=0,0,$G863/$F863))</f>
        <v/>
      </c>
      <c r="X863" s="24" t="str">
        <f aca="false">IF(COUNTA($A863:$J863)=0,"",IF($F863=0,0,$H863/$F863))</f>
        <v/>
      </c>
      <c r="Y863" s="25" t="str">
        <f aca="false">IF(COUNTA($A863:$J863)=0,"",IF($C863=0,0,$L863/$C863))</f>
        <v/>
      </c>
      <c r="Z863" s="23" t="str">
        <f aca="false">IF(COUNTA($A863:$J863)=0,"",IF($G863=0,0,$C863/$G863))</f>
        <v/>
      </c>
      <c r="AA863" s="23" t="str">
        <f aca="false">IF(COUNTA($A863:$J863)=0,"",IF($G863=0,0,$T863/$G863))</f>
        <v/>
      </c>
      <c r="AB863" s="9" t="str">
        <f aca="false">IF(COUNTA($A863:$J863)=0,"",IF($B863="","Pick a product",IF($E863&gt;$D863,"Confirmed &gt; received",IF($F863&gt;$E863,"Dispatched &gt; confirmed",IF($G863+$H863&gt;$F863,"Delivered + returned &gt; dispatched","OK")))))</f>
        <v/>
      </c>
    </row>
    <row r="864" customFormat="false" ht="15" hidden="false" customHeight="false" outlineLevel="0" collapsed="false">
      <c r="A864" s="20"/>
      <c r="B864" s="14"/>
      <c r="C864" s="15"/>
      <c r="D864" s="21"/>
      <c r="E864" s="21"/>
      <c r="F864" s="21"/>
      <c r="G864" s="21"/>
      <c r="H864" s="21"/>
      <c r="I864" s="15"/>
      <c r="J864" s="15"/>
      <c r="K864" s="22" t="str">
        <f aca="false">IF(COUNTA($A864:$J864)=0,"",IF($I864&lt;&gt;"",$I864,IFERROR(INDEX(Settings!$B$14:$B$28,MATCH($B864,Settings!$A$14:$A$28,0)),0)))</f>
        <v/>
      </c>
      <c r="L864" s="23" t="str">
        <f aca="false">IF(COUNTA($A864:$J864)=0,"",$G864*($K864+IFERROR(INDEX(Settings!$C$14:$C$28,MATCH($B864,Settings!$A$14:$A$28,0)),0)))</f>
        <v/>
      </c>
      <c r="M864" s="23" t="str">
        <f aca="false">IF(COUNTA($A864:$J864)=0,"",($G864+$H864*Settings!$B$10)*IFERROR(INDEX(Settings!$D$14:$D$28,MATCH($B864,Settings!$A$14:$A$28,0)),0))</f>
        <v/>
      </c>
      <c r="N864" s="23" t="str">
        <f aca="false">IF(COUNTA($A864:$J864)=0,"",$F864*IFERROR(INDEX(Settings!$E$14:$E$28,MATCH($B864,Settings!$A$14:$A$28,0)),0))</f>
        <v/>
      </c>
      <c r="O864" s="23" t="str">
        <f aca="false">IF(COUNTA($A864:$J864)=0,"",$D864*Settings!$B$5)</f>
        <v/>
      </c>
      <c r="P864" s="23" t="str">
        <f aca="false">IF(COUNTA($A864:$J864)=0,"",$G864*Settings!$B$6+$H864*Settings!$B$7)</f>
        <v/>
      </c>
      <c r="Q864" s="23" t="str">
        <f aca="false">IF(COUNTA($A864:$J864)=0,"",$L864*Settings!$B$8)</f>
        <v/>
      </c>
      <c r="R864" s="23" t="str">
        <f aca="false">IF(COUNTA($A864:$J864)=0,"",($P864+$Q864)*Settings!$B$9)</f>
        <v/>
      </c>
      <c r="S864" s="23" t="str">
        <f aca="false">IF(COUNTA($A864:$J864)=0,"",$C864+$J864+SUM($M864:$R864))</f>
        <v/>
      </c>
      <c r="T864" s="23" t="str">
        <f aca="false">IF(COUNTA($A864:$J864)=0,"",$L864-$S864)</f>
        <v/>
      </c>
      <c r="U864" s="24" t="str">
        <f aca="false">IF(COUNTA($A864:$J864)=0,"",IF($L864=0,0,$T864/$L864))</f>
        <v/>
      </c>
      <c r="V864" s="24" t="str">
        <f aca="false">IF(COUNTA($A864:$J864)=0,"",IF($D864=0,0,$E864/$D864))</f>
        <v/>
      </c>
      <c r="W864" s="24" t="str">
        <f aca="false">IF(COUNTA($A864:$J864)=0,"",IF($F864=0,0,$G864/$F864))</f>
        <v/>
      </c>
      <c r="X864" s="24" t="str">
        <f aca="false">IF(COUNTA($A864:$J864)=0,"",IF($F864=0,0,$H864/$F864))</f>
        <v/>
      </c>
      <c r="Y864" s="25" t="str">
        <f aca="false">IF(COUNTA($A864:$J864)=0,"",IF($C864=0,0,$L864/$C864))</f>
        <v/>
      </c>
      <c r="Z864" s="23" t="str">
        <f aca="false">IF(COUNTA($A864:$J864)=0,"",IF($G864=0,0,$C864/$G864))</f>
        <v/>
      </c>
      <c r="AA864" s="23" t="str">
        <f aca="false">IF(COUNTA($A864:$J864)=0,"",IF($G864=0,0,$T864/$G864))</f>
        <v/>
      </c>
      <c r="AB864" s="9" t="str">
        <f aca="false">IF(COUNTA($A864:$J864)=0,"",IF($B864="","Pick a product",IF($E864&gt;$D864,"Confirmed &gt; received",IF($F864&gt;$E864,"Dispatched &gt; confirmed",IF($G864+$H864&gt;$F864,"Delivered + returned &gt; dispatched","OK")))))</f>
        <v/>
      </c>
    </row>
    <row r="865" customFormat="false" ht="15" hidden="false" customHeight="false" outlineLevel="0" collapsed="false">
      <c r="A865" s="20"/>
      <c r="B865" s="14"/>
      <c r="C865" s="15"/>
      <c r="D865" s="21"/>
      <c r="E865" s="21"/>
      <c r="F865" s="21"/>
      <c r="G865" s="21"/>
      <c r="H865" s="21"/>
      <c r="I865" s="15"/>
      <c r="J865" s="15"/>
      <c r="K865" s="22" t="str">
        <f aca="false">IF(COUNTA($A865:$J865)=0,"",IF($I865&lt;&gt;"",$I865,IFERROR(INDEX(Settings!$B$14:$B$28,MATCH($B865,Settings!$A$14:$A$28,0)),0)))</f>
        <v/>
      </c>
      <c r="L865" s="23" t="str">
        <f aca="false">IF(COUNTA($A865:$J865)=0,"",$G865*($K865+IFERROR(INDEX(Settings!$C$14:$C$28,MATCH($B865,Settings!$A$14:$A$28,0)),0)))</f>
        <v/>
      </c>
      <c r="M865" s="23" t="str">
        <f aca="false">IF(COUNTA($A865:$J865)=0,"",($G865+$H865*Settings!$B$10)*IFERROR(INDEX(Settings!$D$14:$D$28,MATCH($B865,Settings!$A$14:$A$28,0)),0))</f>
        <v/>
      </c>
      <c r="N865" s="23" t="str">
        <f aca="false">IF(COUNTA($A865:$J865)=0,"",$F865*IFERROR(INDEX(Settings!$E$14:$E$28,MATCH($B865,Settings!$A$14:$A$28,0)),0))</f>
        <v/>
      </c>
      <c r="O865" s="23" t="str">
        <f aca="false">IF(COUNTA($A865:$J865)=0,"",$D865*Settings!$B$5)</f>
        <v/>
      </c>
      <c r="P865" s="23" t="str">
        <f aca="false">IF(COUNTA($A865:$J865)=0,"",$G865*Settings!$B$6+$H865*Settings!$B$7)</f>
        <v/>
      </c>
      <c r="Q865" s="23" t="str">
        <f aca="false">IF(COUNTA($A865:$J865)=0,"",$L865*Settings!$B$8)</f>
        <v/>
      </c>
      <c r="R865" s="23" t="str">
        <f aca="false">IF(COUNTA($A865:$J865)=0,"",($P865+$Q865)*Settings!$B$9)</f>
        <v/>
      </c>
      <c r="S865" s="23" t="str">
        <f aca="false">IF(COUNTA($A865:$J865)=0,"",$C865+$J865+SUM($M865:$R865))</f>
        <v/>
      </c>
      <c r="T865" s="23" t="str">
        <f aca="false">IF(COUNTA($A865:$J865)=0,"",$L865-$S865)</f>
        <v/>
      </c>
      <c r="U865" s="24" t="str">
        <f aca="false">IF(COUNTA($A865:$J865)=0,"",IF($L865=0,0,$T865/$L865))</f>
        <v/>
      </c>
      <c r="V865" s="24" t="str">
        <f aca="false">IF(COUNTA($A865:$J865)=0,"",IF($D865=0,0,$E865/$D865))</f>
        <v/>
      </c>
      <c r="W865" s="24" t="str">
        <f aca="false">IF(COUNTA($A865:$J865)=0,"",IF($F865=0,0,$G865/$F865))</f>
        <v/>
      </c>
      <c r="X865" s="24" t="str">
        <f aca="false">IF(COUNTA($A865:$J865)=0,"",IF($F865=0,0,$H865/$F865))</f>
        <v/>
      </c>
      <c r="Y865" s="25" t="str">
        <f aca="false">IF(COUNTA($A865:$J865)=0,"",IF($C865=0,0,$L865/$C865))</f>
        <v/>
      </c>
      <c r="Z865" s="23" t="str">
        <f aca="false">IF(COUNTA($A865:$J865)=0,"",IF($G865=0,0,$C865/$G865))</f>
        <v/>
      </c>
      <c r="AA865" s="23" t="str">
        <f aca="false">IF(COUNTA($A865:$J865)=0,"",IF($G865=0,0,$T865/$G865))</f>
        <v/>
      </c>
      <c r="AB865" s="9" t="str">
        <f aca="false">IF(COUNTA($A865:$J865)=0,"",IF($B865="","Pick a product",IF($E865&gt;$D865,"Confirmed &gt; received",IF($F865&gt;$E865,"Dispatched &gt; confirmed",IF($G865+$H865&gt;$F865,"Delivered + returned &gt; dispatched","OK")))))</f>
        <v/>
      </c>
    </row>
    <row r="866" customFormat="false" ht="15" hidden="false" customHeight="false" outlineLevel="0" collapsed="false">
      <c r="A866" s="20"/>
      <c r="B866" s="14"/>
      <c r="C866" s="15"/>
      <c r="D866" s="21"/>
      <c r="E866" s="21"/>
      <c r="F866" s="21"/>
      <c r="G866" s="21"/>
      <c r="H866" s="21"/>
      <c r="I866" s="15"/>
      <c r="J866" s="15"/>
      <c r="K866" s="22" t="str">
        <f aca="false">IF(COUNTA($A866:$J866)=0,"",IF($I866&lt;&gt;"",$I866,IFERROR(INDEX(Settings!$B$14:$B$28,MATCH($B866,Settings!$A$14:$A$28,0)),0)))</f>
        <v/>
      </c>
      <c r="L866" s="23" t="str">
        <f aca="false">IF(COUNTA($A866:$J866)=0,"",$G866*($K866+IFERROR(INDEX(Settings!$C$14:$C$28,MATCH($B866,Settings!$A$14:$A$28,0)),0)))</f>
        <v/>
      </c>
      <c r="M866" s="23" t="str">
        <f aca="false">IF(COUNTA($A866:$J866)=0,"",($G866+$H866*Settings!$B$10)*IFERROR(INDEX(Settings!$D$14:$D$28,MATCH($B866,Settings!$A$14:$A$28,0)),0))</f>
        <v/>
      </c>
      <c r="N866" s="23" t="str">
        <f aca="false">IF(COUNTA($A866:$J866)=0,"",$F866*IFERROR(INDEX(Settings!$E$14:$E$28,MATCH($B866,Settings!$A$14:$A$28,0)),0))</f>
        <v/>
      </c>
      <c r="O866" s="23" t="str">
        <f aca="false">IF(COUNTA($A866:$J866)=0,"",$D866*Settings!$B$5)</f>
        <v/>
      </c>
      <c r="P866" s="23" t="str">
        <f aca="false">IF(COUNTA($A866:$J866)=0,"",$G866*Settings!$B$6+$H866*Settings!$B$7)</f>
        <v/>
      </c>
      <c r="Q866" s="23" t="str">
        <f aca="false">IF(COUNTA($A866:$J866)=0,"",$L866*Settings!$B$8)</f>
        <v/>
      </c>
      <c r="R866" s="23" t="str">
        <f aca="false">IF(COUNTA($A866:$J866)=0,"",($P866+$Q866)*Settings!$B$9)</f>
        <v/>
      </c>
      <c r="S866" s="23" t="str">
        <f aca="false">IF(COUNTA($A866:$J866)=0,"",$C866+$J866+SUM($M866:$R866))</f>
        <v/>
      </c>
      <c r="T866" s="23" t="str">
        <f aca="false">IF(COUNTA($A866:$J866)=0,"",$L866-$S866)</f>
        <v/>
      </c>
      <c r="U866" s="24" t="str">
        <f aca="false">IF(COUNTA($A866:$J866)=0,"",IF($L866=0,0,$T866/$L866))</f>
        <v/>
      </c>
      <c r="V866" s="24" t="str">
        <f aca="false">IF(COUNTA($A866:$J866)=0,"",IF($D866=0,0,$E866/$D866))</f>
        <v/>
      </c>
      <c r="W866" s="24" t="str">
        <f aca="false">IF(COUNTA($A866:$J866)=0,"",IF($F866=0,0,$G866/$F866))</f>
        <v/>
      </c>
      <c r="X866" s="24" t="str">
        <f aca="false">IF(COUNTA($A866:$J866)=0,"",IF($F866=0,0,$H866/$F866))</f>
        <v/>
      </c>
      <c r="Y866" s="25" t="str">
        <f aca="false">IF(COUNTA($A866:$J866)=0,"",IF($C866=0,0,$L866/$C866))</f>
        <v/>
      </c>
      <c r="Z866" s="23" t="str">
        <f aca="false">IF(COUNTA($A866:$J866)=0,"",IF($G866=0,0,$C866/$G866))</f>
        <v/>
      </c>
      <c r="AA866" s="23" t="str">
        <f aca="false">IF(COUNTA($A866:$J866)=0,"",IF($G866=0,0,$T866/$G866))</f>
        <v/>
      </c>
      <c r="AB866" s="9" t="str">
        <f aca="false">IF(COUNTA($A866:$J866)=0,"",IF($B866="","Pick a product",IF($E866&gt;$D866,"Confirmed &gt; received",IF($F866&gt;$E866,"Dispatched &gt; confirmed",IF($G866+$H866&gt;$F866,"Delivered + returned &gt; dispatched","OK")))))</f>
        <v/>
      </c>
    </row>
    <row r="867" customFormat="false" ht="15" hidden="false" customHeight="false" outlineLevel="0" collapsed="false">
      <c r="A867" s="20"/>
      <c r="B867" s="14"/>
      <c r="C867" s="15"/>
      <c r="D867" s="21"/>
      <c r="E867" s="21"/>
      <c r="F867" s="21"/>
      <c r="G867" s="21"/>
      <c r="H867" s="21"/>
      <c r="I867" s="15"/>
      <c r="J867" s="15"/>
      <c r="K867" s="22" t="str">
        <f aca="false">IF(COUNTA($A867:$J867)=0,"",IF($I867&lt;&gt;"",$I867,IFERROR(INDEX(Settings!$B$14:$B$28,MATCH($B867,Settings!$A$14:$A$28,0)),0)))</f>
        <v/>
      </c>
      <c r="L867" s="23" t="str">
        <f aca="false">IF(COUNTA($A867:$J867)=0,"",$G867*($K867+IFERROR(INDEX(Settings!$C$14:$C$28,MATCH($B867,Settings!$A$14:$A$28,0)),0)))</f>
        <v/>
      </c>
      <c r="M867" s="23" t="str">
        <f aca="false">IF(COUNTA($A867:$J867)=0,"",($G867+$H867*Settings!$B$10)*IFERROR(INDEX(Settings!$D$14:$D$28,MATCH($B867,Settings!$A$14:$A$28,0)),0))</f>
        <v/>
      </c>
      <c r="N867" s="23" t="str">
        <f aca="false">IF(COUNTA($A867:$J867)=0,"",$F867*IFERROR(INDEX(Settings!$E$14:$E$28,MATCH($B867,Settings!$A$14:$A$28,0)),0))</f>
        <v/>
      </c>
      <c r="O867" s="23" t="str">
        <f aca="false">IF(COUNTA($A867:$J867)=0,"",$D867*Settings!$B$5)</f>
        <v/>
      </c>
      <c r="P867" s="23" t="str">
        <f aca="false">IF(COUNTA($A867:$J867)=0,"",$G867*Settings!$B$6+$H867*Settings!$B$7)</f>
        <v/>
      </c>
      <c r="Q867" s="23" t="str">
        <f aca="false">IF(COUNTA($A867:$J867)=0,"",$L867*Settings!$B$8)</f>
        <v/>
      </c>
      <c r="R867" s="23" t="str">
        <f aca="false">IF(COUNTA($A867:$J867)=0,"",($P867+$Q867)*Settings!$B$9)</f>
        <v/>
      </c>
      <c r="S867" s="23" t="str">
        <f aca="false">IF(COUNTA($A867:$J867)=0,"",$C867+$J867+SUM($M867:$R867))</f>
        <v/>
      </c>
      <c r="T867" s="23" t="str">
        <f aca="false">IF(COUNTA($A867:$J867)=0,"",$L867-$S867)</f>
        <v/>
      </c>
      <c r="U867" s="24" t="str">
        <f aca="false">IF(COUNTA($A867:$J867)=0,"",IF($L867=0,0,$T867/$L867))</f>
        <v/>
      </c>
      <c r="V867" s="24" t="str">
        <f aca="false">IF(COUNTA($A867:$J867)=0,"",IF($D867=0,0,$E867/$D867))</f>
        <v/>
      </c>
      <c r="W867" s="24" t="str">
        <f aca="false">IF(COUNTA($A867:$J867)=0,"",IF($F867=0,0,$G867/$F867))</f>
        <v/>
      </c>
      <c r="X867" s="24" t="str">
        <f aca="false">IF(COUNTA($A867:$J867)=0,"",IF($F867=0,0,$H867/$F867))</f>
        <v/>
      </c>
      <c r="Y867" s="25" t="str">
        <f aca="false">IF(COUNTA($A867:$J867)=0,"",IF($C867=0,0,$L867/$C867))</f>
        <v/>
      </c>
      <c r="Z867" s="23" t="str">
        <f aca="false">IF(COUNTA($A867:$J867)=0,"",IF($G867=0,0,$C867/$G867))</f>
        <v/>
      </c>
      <c r="AA867" s="23" t="str">
        <f aca="false">IF(COUNTA($A867:$J867)=0,"",IF($G867=0,0,$T867/$G867))</f>
        <v/>
      </c>
      <c r="AB867" s="9" t="str">
        <f aca="false">IF(COUNTA($A867:$J867)=0,"",IF($B867="","Pick a product",IF($E867&gt;$D867,"Confirmed &gt; received",IF($F867&gt;$E867,"Dispatched &gt; confirmed",IF($G867+$H867&gt;$F867,"Delivered + returned &gt; dispatched","OK")))))</f>
        <v/>
      </c>
    </row>
    <row r="868" customFormat="false" ht="15" hidden="false" customHeight="false" outlineLevel="0" collapsed="false">
      <c r="A868" s="20"/>
      <c r="B868" s="14"/>
      <c r="C868" s="15"/>
      <c r="D868" s="21"/>
      <c r="E868" s="21"/>
      <c r="F868" s="21"/>
      <c r="G868" s="21"/>
      <c r="H868" s="21"/>
      <c r="I868" s="15"/>
      <c r="J868" s="15"/>
      <c r="K868" s="22" t="str">
        <f aca="false">IF(COUNTA($A868:$J868)=0,"",IF($I868&lt;&gt;"",$I868,IFERROR(INDEX(Settings!$B$14:$B$28,MATCH($B868,Settings!$A$14:$A$28,0)),0)))</f>
        <v/>
      </c>
      <c r="L868" s="23" t="str">
        <f aca="false">IF(COUNTA($A868:$J868)=0,"",$G868*($K868+IFERROR(INDEX(Settings!$C$14:$C$28,MATCH($B868,Settings!$A$14:$A$28,0)),0)))</f>
        <v/>
      </c>
      <c r="M868" s="23" t="str">
        <f aca="false">IF(COUNTA($A868:$J868)=0,"",($G868+$H868*Settings!$B$10)*IFERROR(INDEX(Settings!$D$14:$D$28,MATCH($B868,Settings!$A$14:$A$28,0)),0))</f>
        <v/>
      </c>
      <c r="N868" s="23" t="str">
        <f aca="false">IF(COUNTA($A868:$J868)=0,"",$F868*IFERROR(INDEX(Settings!$E$14:$E$28,MATCH($B868,Settings!$A$14:$A$28,0)),0))</f>
        <v/>
      </c>
      <c r="O868" s="23" t="str">
        <f aca="false">IF(COUNTA($A868:$J868)=0,"",$D868*Settings!$B$5)</f>
        <v/>
      </c>
      <c r="P868" s="23" t="str">
        <f aca="false">IF(COUNTA($A868:$J868)=0,"",$G868*Settings!$B$6+$H868*Settings!$B$7)</f>
        <v/>
      </c>
      <c r="Q868" s="23" t="str">
        <f aca="false">IF(COUNTA($A868:$J868)=0,"",$L868*Settings!$B$8)</f>
        <v/>
      </c>
      <c r="R868" s="23" t="str">
        <f aca="false">IF(COUNTA($A868:$J868)=0,"",($P868+$Q868)*Settings!$B$9)</f>
        <v/>
      </c>
      <c r="S868" s="23" t="str">
        <f aca="false">IF(COUNTA($A868:$J868)=0,"",$C868+$J868+SUM($M868:$R868))</f>
        <v/>
      </c>
      <c r="T868" s="23" t="str">
        <f aca="false">IF(COUNTA($A868:$J868)=0,"",$L868-$S868)</f>
        <v/>
      </c>
      <c r="U868" s="24" t="str">
        <f aca="false">IF(COUNTA($A868:$J868)=0,"",IF($L868=0,0,$T868/$L868))</f>
        <v/>
      </c>
      <c r="V868" s="24" t="str">
        <f aca="false">IF(COUNTA($A868:$J868)=0,"",IF($D868=0,0,$E868/$D868))</f>
        <v/>
      </c>
      <c r="W868" s="24" t="str">
        <f aca="false">IF(COUNTA($A868:$J868)=0,"",IF($F868=0,0,$G868/$F868))</f>
        <v/>
      </c>
      <c r="X868" s="24" t="str">
        <f aca="false">IF(COUNTA($A868:$J868)=0,"",IF($F868=0,0,$H868/$F868))</f>
        <v/>
      </c>
      <c r="Y868" s="25" t="str">
        <f aca="false">IF(COUNTA($A868:$J868)=0,"",IF($C868=0,0,$L868/$C868))</f>
        <v/>
      </c>
      <c r="Z868" s="23" t="str">
        <f aca="false">IF(COUNTA($A868:$J868)=0,"",IF($G868=0,0,$C868/$G868))</f>
        <v/>
      </c>
      <c r="AA868" s="23" t="str">
        <f aca="false">IF(COUNTA($A868:$J868)=0,"",IF($G868=0,0,$T868/$G868))</f>
        <v/>
      </c>
      <c r="AB868" s="9" t="str">
        <f aca="false">IF(COUNTA($A868:$J868)=0,"",IF($B868="","Pick a product",IF($E868&gt;$D868,"Confirmed &gt; received",IF($F868&gt;$E868,"Dispatched &gt; confirmed",IF($G868+$H868&gt;$F868,"Delivered + returned &gt; dispatched","OK")))))</f>
        <v/>
      </c>
    </row>
    <row r="869" customFormat="false" ht="15" hidden="false" customHeight="false" outlineLevel="0" collapsed="false">
      <c r="A869" s="20"/>
      <c r="B869" s="14"/>
      <c r="C869" s="15"/>
      <c r="D869" s="21"/>
      <c r="E869" s="21"/>
      <c r="F869" s="21"/>
      <c r="G869" s="21"/>
      <c r="H869" s="21"/>
      <c r="I869" s="15"/>
      <c r="J869" s="15"/>
      <c r="K869" s="22" t="str">
        <f aca="false">IF(COUNTA($A869:$J869)=0,"",IF($I869&lt;&gt;"",$I869,IFERROR(INDEX(Settings!$B$14:$B$28,MATCH($B869,Settings!$A$14:$A$28,0)),0)))</f>
        <v/>
      </c>
      <c r="L869" s="23" t="str">
        <f aca="false">IF(COUNTA($A869:$J869)=0,"",$G869*($K869+IFERROR(INDEX(Settings!$C$14:$C$28,MATCH($B869,Settings!$A$14:$A$28,0)),0)))</f>
        <v/>
      </c>
      <c r="M869" s="23" t="str">
        <f aca="false">IF(COUNTA($A869:$J869)=0,"",($G869+$H869*Settings!$B$10)*IFERROR(INDEX(Settings!$D$14:$D$28,MATCH($B869,Settings!$A$14:$A$28,0)),0))</f>
        <v/>
      </c>
      <c r="N869" s="23" t="str">
        <f aca="false">IF(COUNTA($A869:$J869)=0,"",$F869*IFERROR(INDEX(Settings!$E$14:$E$28,MATCH($B869,Settings!$A$14:$A$28,0)),0))</f>
        <v/>
      </c>
      <c r="O869" s="23" t="str">
        <f aca="false">IF(COUNTA($A869:$J869)=0,"",$D869*Settings!$B$5)</f>
        <v/>
      </c>
      <c r="P869" s="23" t="str">
        <f aca="false">IF(COUNTA($A869:$J869)=0,"",$G869*Settings!$B$6+$H869*Settings!$B$7)</f>
        <v/>
      </c>
      <c r="Q869" s="23" t="str">
        <f aca="false">IF(COUNTA($A869:$J869)=0,"",$L869*Settings!$B$8)</f>
        <v/>
      </c>
      <c r="R869" s="23" t="str">
        <f aca="false">IF(COUNTA($A869:$J869)=0,"",($P869+$Q869)*Settings!$B$9)</f>
        <v/>
      </c>
      <c r="S869" s="23" t="str">
        <f aca="false">IF(COUNTA($A869:$J869)=0,"",$C869+$J869+SUM($M869:$R869))</f>
        <v/>
      </c>
      <c r="T869" s="23" t="str">
        <f aca="false">IF(COUNTA($A869:$J869)=0,"",$L869-$S869)</f>
        <v/>
      </c>
      <c r="U869" s="24" t="str">
        <f aca="false">IF(COUNTA($A869:$J869)=0,"",IF($L869=0,0,$T869/$L869))</f>
        <v/>
      </c>
      <c r="V869" s="24" t="str">
        <f aca="false">IF(COUNTA($A869:$J869)=0,"",IF($D869=0,0,$E869/$D869))</f>
        <v/>
      </c>
      <c r="W869" s="24" t="str">
        <f aca="false">IF(COUNTA($A869:$J869)=0,"",IF($F869=0,0,$G869/$F869))</f>
        <v/>
      </c>
      <c r="X869" s="24" t="str">
        <f aca="false">IF(COUNTA($A869:$J869)=0,"",IF($F869=0,0,$H869/$F869))</f>
        <v/>
      </c>
      <c r="Y869" s="25" t="str">
        <f aca="false">IF(COUNTA($A869:$J869)=0,"",IF($C869=0,0,$L869/$C869))</f>
        <v/>
      </c>
      <c r="Z869" s="23" t="str">
        <f aca="false">IF(COUNTA($A869:$J869)=0,"",IF($G869=0,0,$C869/$G869))</f>
        <v/>
      </c>
      <c r="AA869" s="23" t="str">
        <f aca="false">IF(COUNTA($A869:$J869)=0,"",IF($G869=0,0,$T869/$G869))</f>
        <v/>
      </c>
      <c r="AB869" s="9" t="str">
        <f aca="false">IF(COUNTA($A869:$J869)=0,"",IF($B869="","Pick a product",IF($E869&gt;$D869,"Confirmed &gt; received",IF($F869&gt;$E869,"Dispatched &gt; confirmed",IF($G869+$H869&gt;$F869,"Delivered + returned &gt; dispatched","OK")))))</f>
        <v/>
      </c>
    </row>
    <row r="870" customFormat="false" ht="15" hidden="false" customHeight="false" outlineLevel="0" collapsed="false">
      <c r="A870" s="20"/>
      <c r="B870" s="14"/>
      <c r="C870" s="15"/>
      <c r="D870" s="21"/>
      <c r="E870" s="21"/>
      <c r="F870" s="21"/>
      <c r="G870" s="21"/>
      <c r="H870" s="21"/>
      <c r="I870" s="15"/>
      <c r="J870" s="15"/>
      <c r="K870" s="22" t="str">
        <f aca="false">IF(COUNTA($A870:$J870)=0,"",IF($I870&lt;&gt;"",$I870,IFERROR(INDEX(Settings!$B$14:$B$28,MATCH($B870,Settings!$A$14:$A$28,0)),0)))</f>
        <v/>
      </c>
      <c r="L870" s="23" t="str">
        <f aca="false">IF(COUNTA($A870:$J870)=0,"",$G870*($K870+IFERROR(INDEX(Settings!$C$14:$C$28,MATCH($B870,Settings!$A$14:$A$28,0)),0)))</f>
        <v/>
      </c>
      <c r="M870" s="23" t="str">
        <f aca="false">IF(COUNTA($A870:$J870)=0,"",($G870+$H870*Settings!$B$10)*IFERROR(INDEX(Settings!$D$14:$D$28,MATCH($B870,Settings!$A$14:$A$28,0)),0))</f>
        <v/>
      </c>
      <c r="N870" s="23" t="str">
        <f aca="false">IF(COUNTA($A870:$J870)=0,"",$F870*IFERROR(INDEX(Settings!$E$14:$E$28,MATCH($B870,Settings!$A$14:$A$28,0)),0))</f>
        <v/>
      </c>
      <c r="O870" s="23" t="str">
        <f aca="false">IF(COUNTA($A870:$J870)=0,"",$D870*Settings!$B$5)</f>
        <v/>
      </c>
      <c r="P870" s="23" t="str">
        <f aca="false">IF(COUNTA($A870:$J870)=0,"",$G870*Settings!$B$6+$H870*Settings!$B$7)</f>
        <v/>
      </c>
      <c r="Q870" s="23" t="str">
        <f aca="false">IF(COUNTA($A870:$J870)=0,"",$L870*Settings!$B$8)</f>
        <v/>
      </c>
      <c r="R870" s="23" t="str">
        <f aca="false">IF(COUNTA($A870:$J870)=0,"",($P870+$Q870)*Settings!$B$9)</f>
        <v/>
      </c>
      <c r="S870" s="23" t="str">
        <f aca="false">IF(COUNTA($A870:$J870)=0,"",$C870+$J870+SUM($M870:$R870))</f>
        <v/>
      </c>
      <c r="T870" s="23" t="str">
        <f aca="false">IF(COUNTA($A870:$J870)=0,"",$L870-$S870)</f>
        <v/>
      </c>
      <c r="U870" s="24" t="str">
        <f aca="false">IF(COUNTA($A870:$J870)=0,"",IF($L870=0,0,$T870/$L870))</f>
        <v/>
      </c>
      <c r="V870" s="24" t="str">
        <f aca="false">IF(COUNTA($A870:$J870)=0,"",IF($D870=0,0,$E870/$D870))</f>
        <v/>
      </c>
      <c r="W870" s="24" t="str">
        <f aca="false">IF(COUNTA($A870:$J870)=0,"",IF($F870=0,0,$G870/$F870))</f>
        <v/>
      </c>
      <c r="X870" s="24" t="str">
        <f aca="false">IF(COUNTA($A870:$J870)=0,"",IF($F870=0,0,$H870/$F870))</f>
        <v/>
      </c>
      <c r="Y870" s="25" t="str">
        <f aca="false">IF(COUNTA($A870:$J870)=0,"",IF($C870=0,0,$L870/$C870))</f>
        <v/>
      </c>
      <c r="Z870" s="23" t="str">
        <f aca="false">IF(COUNTA($A870:$J870)=0,"",IF($G870=0,0,$C870/$G870))</f>
        <v/>
      </c>
      <c r="AA870" s="23" t="str">
        <f aca="false">IF(COUNTA($A870:$J870)=0,"",IF($G870=0,0,$T870/$G870))</f>
        <v/>
      </c>
      <c r="AB870" s="9" t="str">
        <f aca="false">IF(COUNTA($A870:$J870)=0,"",IF($B870="","Pick a product",IF($E870&gt;$D870,"Confirmed &gt; received",IF($F870&gt;$E870,"Dispatched &gt; confirmed",IF($G870+$H870&gt;$F870,"Delivered + returned &gt; dispatched","OK")))))</f>
        <v/>
      </c>
    </row>
    <row r="871" customFormat="false" ht="15" hidden="false" customHeight="false" outlineLevel="0" collapsed="false">
      <c r="A871" s="20"/>
      <c r="B871" s="14"/>
      <c r="C871" s="15"/>
      <c r="D871" s="21"/>
      <c r="E871" s="21"/>
      <c r="F871" s="21"/>
      <c r="G871" s="21"/>
      <c r="H871" s="21"/>
      <c r="I871" s="15"/>
      <c r="J871" s="15"/>
      <c r="K871" s="22" t="str">
        <f aca="false">IF(COUNTA($A871:$J871)=0,"",IF($I871&lt;&gt;"",$I871,IFERROR(INDEX(Settings!$B$14:$B$28,MATCH($B871,Settings!$A$14:$A$28,0)),0)))</f>
        <v/>
      </c>
      <c r="L871" s="23" t="str">
        <f aca="false">IF(COUNTA($A871:$J871)=0,"",$G871*($K871+IFERROR(INDEX(Settings!$C$14:$C$28,MATCH($B871,Settings!$A$14:$A$28,0)),0)))</f>
        <v/>
      </c>
      <c r="M871" s="23" t="str">
        <f aca="false">IF(COUNTA($A871:$J871)=0,"",($G871+$H871*Settings!$B$10)*IFERROR(INDEX(Settings!$D$14:$D$28,MATCH($B871,Settings!$A$14:$A$28,0)),0))</f>
        <v/>
      </c>
      <c r="N871" s="23" t="str">
        <f aca="false">IF(COUNTA($A871:$J871)=0,"",$F871*IFERROR(INDEX(Settings!$E$14:$E$28,MATCH($B871,Settings!$A$14:$A$28,0)),0))</f>
        <v/>
      </c>
      <c r="O871" s="23" t="str">
        <f aca="false">IF(COUNTA($A871:$J871)=0,"",$D871*Settings!$B$5)</f>
        <v/>
      </c>
      <c r="P871" s="23" t="str">
        <f aca="false">IF(COUNTA($A871:$J871)=0,"",$G871*Settings!$B$6+$H871*Settings!$B$7)</f>
        <v/>
      </c>
      <c r="Q871" s="23" t="str">
        <f aca="false">IF(COUNTA($A871:$J871)=0,"",$L871*Settings!$B$8)</f>
        <v/>
      </c>
      <c r="R871" s="23" t="str">
        <f aca="false">IF(COUNTA($A871:$J871)=0,"",($P871+$Q871)*Settings!$B$9)</f>
        <v/>
      </c>
      <c r="S871" s="23" t="str">
        <f aca="false">IF(COUNTA($A871:$J871)=0,"",$C871+$J871+SUM($M871:$R871))</f>
        <v/>
      </c>
      <c r="T871" s="23" t="str">
        <f aca="false">IF(COUNTA($A871:$J871)=0,"",$L871-$S871)</f>
        <v/>
      </c>
      <c r="U871" s="24" t="str">
        <f aca="false">IF(COUNTA($A871:$J871)=0,"",IF($L871=0,0,$T871/$L871))</f>
        <v/>
      </c>
      <c r="V871" s="24" t="str">
        <f aca="false">IF(COUNTA($A871:$J871)=0,"",IF($D871=0,0,$E871/$D871))</f>
        <v/>
      </c>
      <c r="W871" s="24" t="str">
        <f aca="false">IF(COUNTA($A871:$J871)=0,"",IF($F871=0,0,$G871/$F871))</f>
        <v/>
      </c>
      <c r="X871" s="24" t="str">
        <f aca="false">IF(COUNTA($A871:$J871)=0,"",IF($F871=0,0,$H871/$F871))</f>
        <v/>
      </c>
      <c r="Y871" s="25" t="str">
        <f aca="false">IF(COUNTA($A871:$J871)=0,"",IF($C871=0,0,$L871/$C871))</f>
        <v/>
      </c>
      <c r="Z871" s="23" t="str">
        <f aca="false">IF(COUNTA($A871:$J871)=0,"",IF($G871=0,0,$C871/$G871))</f>
        <v/>
      </c>
      <c r="AA871" s="23" t="str">
        <f aca="false">IF(COUNTA($A871:$J871)=0,"",IF($G871=0,0,$T871/$G871))</f>
        <v/>
      </c>
      <c r="AB871" s="9" t="str">
        <f aca="false">IF(COUNTA($A871:$J871)=0,"",IF($B871="","Pick a product",IF($E871&gt;$D871,"Confirmed &gt; received",IF($F871&gt;$E871,"Dispatched &gt; confirmed",IF($G871+$H871&gt;$F871,"Delivered + returned &gt; dispatched","OK")))))</f>
        <v/>
      </c>
    </row>
    <row r="872" customFormat="false" ht="15" hidden="false" customHeight="false" outlineLevel="0" collapsed="false">
      <c r="A872" s="20"/>
      <c r="B872" s="14"/>
      <c r="C872" s="15"/>
      <c r="D872" s="21"/>
      <c r="E872" s="21"/>
      <c r="F872" s="21"/>
      <c r="G872" s="21"/>
      <c r="H872" s="21"/>
      <c r="I872" s="15"/>
      <c r="J872" s="15"/>
      <c r="K872" s="22" t="str">
        <f aca="false">IF(COUNTA($A872:$J872)=0,"",IF($I872&lt;&gt;"",$I872,IFERROR(INDEX(Settings!$B$14:$B$28,MATCH($B872,Settings!$A$14:$A$28,0)),0)))</f>
        <v/>
      </c>
      <c r="L872" s="23" t="str">
        <f aca="false">IF(COUNTA($A872:$J872)=0,"",$G872*($K872+IFERROR(INDEX(Settings!$C$14:$C$28,MATCH($B872,Settings!$A$14:$A$28,0)),0)))</f>
        <v/>
      </c>
      <c r="M872" s="23" t="str">
        <f aca="false">IF(COUNTA($A872:$J872)=0,"",($G872+$H872*Settings!$B$10)*IFERROR(INDEX(Settings!$D$14:$D$28,MATCH($B872,Settings!$A$14:$A$28,0)),0))</f>
        <v/>
      </c>
      <c r="N872" s="23" t="str">
        <f aca="false">IF(COUNTA($A872:$J872)=0,"",$F872*IFERROR(INDEX(Settings!$E$14:$E$28,MATCH($B872,Settings!$A$14:$A$28,0)),0))</f>
        <v/>
      </c>
      <c r="O872" s="23" t="str">
        <f aca="false">IF(COUNTA($A872:$J872)=0,"",$D872*Settings!$B$5)</f>
        <v/>
      </c>
      <c r="P872" s="23" t="str">
        <f aca="false">IF(COUNTA($A872:$J872)=0,"",$G872*Settings!$B$6+$H872*Settings!$B$7)</f>
        <v/>
      </c>
      <c r="Q872" s="23" t="str">
        <f aca="false">IF(COUNTA($A872:$J872)=0,"",$L872*Settings!$B$8)</f>
        <v/>
      </c>
      <c r="R872" s="23" t="str">
        <f aca="false">IF(COUNTA($A872:$J872)=0,"",($P872+$Q872)*Settings!$B$9)</f>
        <v/>
      </c>
      <c r="S872" s="23" t="str">
        <f aca="false">IF(COUNTA($A872:$J872)=0,"",$C872+$J872+SUM($M872:$R872))</f>
        <v/>
      </c>
      <c r="T872" s="23" t="str">
        <f aca="false">IF(COUNTA($A872:$J872)=0,"",$L872-$S872)</f>
        <v/>
      </c>
      <c r="U872" s="24" t="str">
        <f aca="false">IF(COUNTA($A872:$J872)=0,"",IF($L872=0,0,$T872/$L872))</f>
        <v/>
      </c>
      <c r="V872" s="24" t="str">
        <f aca="false">IF(COUNTA($A872:$J872)=0,"",IF($D872=0,0,$E872/$D872))</f>
        <v/>
      </c>
      <c r="W872" s="24" t="str">
        <f aca="false">IF(COUNTA($A872:$J872)=0,"",IF($F872=0,0,$G872/$F872))</f>
        <v/>
      </c>
      <c r="X872" s="24" t="str">
        <f aca="false">IF(COUNTA($A872:$J872)=0,"",IF($F872=0,0,$H872/$F872))</f>
        <v/>
      </c>
      <c r="Y872" s="25" t="str">
        <f aca="false">IF(COUNTA($A872:$J872)=0,"",IF($C872=0,0,$L872/$C872))</f>
        <v/>
      </c>
      <c r="Z872" s="23" t="str">
        <f aca="false">IF(COUNTA($A872:$J872)=0,"",IF($G872=0,0,$C872/$G872))</f>
        <v/>
      </c>
      <c r="AA872" s="23" t="str">
        <f aca="false">IF(COUNTA($A872:$J872)=0,"",IF($G872=0,0,$T872/$G872))</f>
        <v/>
      </c>
      <c r="AB872" s="9" t="str">
        <f aca="false">IF(COUNTA($A872:$J872)=0,"",IF($B872="","Pick a product",IF($E872&gt;$D872,"Confirmed &gt; received",IF($F872&gt;$E872,"Dispatched &gt; confirmed",IF($G872+$H872&gt;$F872,"Delivered + returned &gt; dispatched","OK")))))</f>
        <v/>
      </c>
    </row>
    <row r="873" customFormat="false" ht="15" hidden="false" customHeight="false" outlineLevel="0" collapsed="false">
      <c r="A873" s="20"/>
      <c r="B873" s="14"/>
      <c r="C873" s="15"/>
      <c r="D873" s="21"/>
      <c r="E873" s="21"/>
      <c r="F873" s="21"/>
      <c r="G873" s="21"/>
      <c r="H873" s="21"/>
      <c r="I873" s="15"/>
      <c r="J873" s="15"/>
      <c r="K873" s="22" t="str">
        <f aca="false">IF(COUNTA($A873:$J873)=0,"",IF($I873&lt;&gt;"",$I873,IFERROR(INDEX(Settings!$B$14:$B$28,MATCH($B873,Settings!$A$14:$A$28,0)),0)))</f>
        <v/>
      </c>
      <c r="L873" s="23" t="str">
        <f aca="false">IF(COUNTA($A873:$J873)=0,"",$G873*($K873+IFERROR(INDEX(Settings!$C$14:$C$28,MATCH($B873,Settings!$A$14:$A$28,0)),0)))</f>
        <v/>
      </c>
      <c r="M873" s="23" t="str">
        <f aca="false">IF(COUNTA($A873:$J873)=0,"",($G873+$H873*Settings!$B$10)*IFERROR(INDEX(Settings!$D$14:$D$28,MATCH($B873,Settings!$A$14:$A$28,0)),0))</f>
        <v/>
      </c>
      <c r="N873" s="23" t="str">
        <f aca="false">IF(COUNTA($A873:$J873)=0,"",$F873*IFERROR(INDEX(Settings!$E$14:$E$28,MATCH($B873,Settings!$A$14:$A$28,0)),0))</f>
        <v/>
      </c>
      <c r="O873" s="23" t="str">
        <f aca="false">IF(COUNTA($A873:$J873)=0,"",$D873*Settings!$B$5)</f>
        <v/>
      </c>
      <c r="P873" s="23" t="str">
        <f aca="false">IF(COUNTA($A873:$J873)=0,"",$G873*Settings!$B$6+$H873*Settings!$B$7)</f>
        <v/>
      </c>
      <c r="Q873" s="23" t="str">
        <f aca="false">IF(COUNTA($A873:$J873)=0,"",$L873*Settings!$B$8)</f>
        <v/>
      </c>
      <c r="R873" s="23" t="str">
        <f aca="false">IF(COUNTA($A873:$J873)=0,"",($P873+$Q873)*Settings!$B$9)</f>
        <v/>
      </c>
      <c r="S873" s="23" t="str">
        <f aca="false">IF(COUNTA($A873:$J873)=0,"",$C873+$J873+SUM($M873:$R873))</f>
        <v/>
      </c>
      <c r="T873" s="23" t="str">
        <f aca="false">IF(COUNTA($A873:$J873)=0,"",$L873-$S873)</f>
        <v/>
      </c>
      <c r="U873" s="24" t="str">
        <f aca="false">IF(COUNTA($A873:$J873)=0,"",IF($L873=0,0,$T873/$L873))</f>
        <v/>
      </c>
      <c r="V873" s="24" t="str">
        <f aca="false">IF(COUNTA($A873:$J873)=0,"",IF($D873=0,0,$E873/$D873))</f>
        <v/>
      </c>
      <c r="W873" s="24" t="str">
        <f aca="false">IF(COUNTA($A873:$J873)=0,"",IF($F873=0,0,$G873/$F873))</f>
        <v/>
      </c>
      <c r="X873" s="24" t="str">
        <f aca="false">IF(COUNTA($A873:$J873)=0,"",IF($F873=0,0,$H873/$F873))</f>
        <v/>
      </c>
      <c r="Y873" s="25" t="str">
        <f aca="false">IF(COUNTA($A873:$J873)=0,"",IF($C873=0,0,$L873/$C873))</f>
        <v/>
      </c>
      <c r="Z873" s="23" t="str">
        <f aca="false">IF(COUNTA($A873:$J873)=0,"",IF($G873=0,0,$C873/$G873))</f>
        <v/>
      </c>
      <c r="AA873" s="23" t="str">
        <f aca="false">IF(COUNTA($A873:$J873)=0,"",IF($G873=0,0,$T873/$G873))</f>
        <v/>
      </c>
      <c r="AB873" s="9" t="str">
        <f aca="false">IF(COUNTA($A873:$J873)=0,"",IF($B873="","Pick a product",IF($E873&gt;$D873,"Confirmed &gt; received",IF($F873&gt;$E873,"Dispatched &gt; confirmed",IF($G873+$H873&gt;$F873,"Delivered + returned &gt; dispatched","OK")))))</f>
        <v/>
      </c>
    </row>
    <row r="874" customFormat="false" ht="15" hidden="false" customHeight="false" outlineLevel="0" collapsed="false">
      <c r="A874" s="20"/>
      <c r="B874" s="14"/>
      <c r="C874" s="15"/>
      <c r="D874" s="21"/>
      <c r="E874" s="21"/>
      <c r="F874" s="21"/>
      <c r="G874" s="21"/>
      <c r="H874" s="21"/>
      <c r="I874" s="15"/>
      <c r="J874" s="15"/>
      <c r="K874" s="22" t="str">
        <f aca="false">IF(COUNTA($A874:$J874)=0,"",IF($I874&lt;&gt;"",$I874,IFERROR(INDEX(Settings!$B$14:$B$28,MATCH($B874,Settings!$A$14:$A$28,0)),0)))</f>
        <v/>
      </c>
      <c r="L874" s="23" t="str">
        <f aca="false">IF(COUNTA($A874:$J874)=0,"",$G874*($K874+IFERROR(INDEX(Settings!$C$14:$C$28,MATCH($B874,Settings!$A$14:$A$28,0)),0)))</f>
        <v/>
      </c>
      <c r="M874" s="23" t="str">
        <f aca="false">IF(COUNTA($A874:$J874)=0,"",($G874+$H874*Settings!$B$10)*IFERROR(INDEX(Settings!$D$14:$D$28,MATCH($B874,Settings!$A$14:$A$28,0)),0))</f>
        <v/>
      </c>
      <c r="N874" s="23" t="str">
        <f aca="false">IF(COUNTA($A874:$J874)=0,"",$F874*IFERROR(INDEX(Settings!$E$14:$E$28,MATCH($B874,Settings!$A$14:$A$28,0)),0))</f>
        <v/>
      </c>
      <c r="O874" s="23" t="str">
        <f aca="false">IF(COUNTA($A874:$J874)=0,"",$D874*Settings!$B$5)</f>
        <v/>
      </c>
      <c r="P874" s="23" t="str">
        <f aca="false">IF(COUNTA($A874:$J874)=0,"",$G874*Settings!$B$6+$H874*Settings!$B$7)</f>
        <v/>
      </c>
      <c r="Q874" s="23" t="str">
        <f aca="false">IF(COUNTA($A874:$J874)=0,"",$L874*Settings!$B$8)</f>
        <v/>
      </c>
      <c r="R874" s="23" t="str">
        <f aca="false">IF(COUNTA($A874:$J874)=0,"",($P874+$Q874)*Settings!$B$9)</f>
        <v/>
      </c>
      <c r="S874" s="23" t="str">
        <f aca="false">IF(COUNTA($A874:$J874)=0,"",$C874+$J874+SUM($M874:$R874))</f>
        <v/>
      </c>
      <c r="T874" s="23" t="str">
        <f aca="false">IF(COUNTA($A874:$J874)=0,"",$L874-$S874)</f>
        <v/>
      </c>
      <c r="U874" s="24" t="str">
        <f aca="false">IF(COUNTA($A874:$J874)=0,"",IF($L874=0,0,$T874/$L874))</f>
        <v/>
      </c>
      <c r="V874" s="24" t="str">
        <f aca="false">IF(COUNTA($A874:$J874)=0,"",IF($D874=0,0,$E874/$D874))</f>
        <v/>
      </c>
      <c r="W874" s="24" t="str">
        <f aca="false">IF(COUNTA($A874:$J874)=0,"",IF($F874=0,0,$G874/$F874))</f>
        <v/>
      </c>
      <c r="X874" s="24" t="str">
        <f aca="false">IF(COUNTA($A874:$J874)=0,"",IF($F874=0,0,$H874/$F874))</f>
        <v/>
      </c>
      <c r="Y874" s="25" t="str">
        <f aca="false">IF(COUNTA($A874:$J874)=0,"",IF($C874=0,0,$L874/$C874))</f>
        <v/>
      </c>
      <c r="Z874" s="23" t="str">
        <f aca="false">IF(COUNTA($A874:$J874)=0,"",IF($G874=0,0,$C874/$G874))</f>
        <v/>
      </c>
      <c r="AA874" s="23" t="str">
        <f aca="false">IF(COUNTA($A874:$J874)=0,"",IF($G874=0,0,$T874/$G874))</f>
        <v/>
      </c>
      <c r="AB874" s="9" t="str">
        <f aca="false">IF(COUNTA($A874:$J874)=0,"",IF($B874="","Pick a product",IF($E874&gt;$D874,"Confirmed &gt; received",IF($F874&gt;$E874,"Dispatched &gt; confirmed",IF($G874+$H874&gt;$F874,"Delivered + returned &gt; dispatched","OK")))))</f>
        <v/>
      </c>
    </row>
    <row r="875" customFormat="false" ht="15" hidden="false" customHeight="false" outlineLevel="0" collapsed="false">
      <c r="A875" s="20"/>
      <c r="B875" s="14"/>
      <c r="C875" s="15"/>
      <c r="D875" s="21"/>
      <c r="E875" s="21"/>
      <c r="F875" s="21"/>
      <c r="G875" s="21"/>
      <c r="H875" s="21"/>
      <c r="I875" s="15"/>
      <c r="J875" s="15"/>
      <c r="K875" s="22" t="str">
        <f aca="false">IF(COUNTA($A875:$J875)=0,"",IF($I875&lt;&gt;"",$I875,IFERROR(INDEX(Settings!$B$14:$B$28,MATCH($B875,Settings!$A$14:$A$28,0)),0)))</f>
        <v/>
      </c>
      <c r="L875" s="23" t="str">
        <f aca="false">IF(COUNTA($A875:$J875)=0,"",$G875*($K875+IFERROR(INDEX(Settings!$C$14:$C$28,MATCH($B875,Settings!$A$14:$A$28,0)),0)))</f>
        <v/>
      </c>
      <c r="M875" s="23" t="str">
        <f aca="false">IF(COUNTA($A875:$J875)=0,"",($G875+$H875*Settings!$B$10)*IFERROR(INDEX(Settings!$D$14:$D$28,MATCH($B875,Settings!$A$14:$A$28,0)),0))</f>
        <v/>
      </c>
      <c r="N875" s="23" t="str">
        <f aca="false">IF(COUNTA($A875:$J875)=0,"",$F875*IFERROR(INDEX(Settings!$E$14:$E$28,MATCH($B875,Settings!$A$14:$A$28,0)),0))</f>
        <v/>
      </c>
      <c r="O875" s="23" t="str">
        <f aca="false">IF(COUNTA($A875:$J875)=0,"",$D875*Settings!$B$5)</f>
        <v/>
      </c>
      <c r="P875" s="23" t="str">
        <f aca="false">IF(COUNTA($A875:$J875)=0,"",$G875*Settings!$B$6+$H875*Settings!$B$7)</f>
        <v/>
      </c>
      <c r="Q875" s="23" t="str">
        <f aca="false">IF(COUNTA($A875:$J875)=0,"",$L875*Settings!$B$8)</f>
        <v/>
      </c>
      <c r="R875" s="23" t="str">
        <f aca="false">IF(COUNTA($A875:$J875)=0,"",($P875+$Q875)*Settings!$B$9)</f>
        <v/>
      </c>
      <c r="S875" s="23" t="str">
        <f aca="false">IF(COUNTA($A875:$J875)=0,"",$C875+$J875+SUM($M875:$R875))</f>
        <v/>
      </c>
      <c r="T875" s="23" t="str">
        <f aca="false">IF(COUNTA($A875:$J875)=0,"",$L875-$S875)</f>
        <v/>
      </c>
      <c r="U875" s="24" t="str">
        <f aca="false">IF(COUNTA($A875:$J875)=0,"",IF($L875=0,0,$T875/$L875))</f>
        <v/>
      </c>
      <c r="V875" s="24" t="str">
        <f aca="false">IF(COUNTA($A875:$J875)=0,"",IF($D875=0,0,$E875/$D875))</f>
        <v/>
      </c>
      <c r="W875" s="24" t="str">
        <f aca="false">IF(COUNTA($A875:$J875)=0,"",IF($F875=0,0,$G875/$F875))</f>
        <v/>
      </c>
      <c r="X875" s="24" t="str">
        <f aca="false">IF(COUNTA($A875:$J875)=0,"",IF($F875=0,0,$H875/$F875))</f>
        <v/>
      </c>
      <c r="Y875" s="25" t="str">
        <f aca="false">IF(COUNTA($A875:$J875)=0,"",IF($C875=0,0,$L875/$C875))</f>
        <v/>
      </c>
      <c r="Z875" s="23" t="str">
        <f aca="false">IF(COUNTA($A875:$J875)=0,"",IF($G875=0,0,$C875/$G875))</f>
        <v/>
      </c>
      <c r="AA875" s="23" t="str">
        <f aca="false">IF(COUNTA($A875:$J875)=0,"",IF($G875=0,0,$T875/$G875))</f>
        <v/>
      </c>
      <c r="AB875" s="9" t="str">
        <f aca="false">IF(COUNTA($A875:$J875)=0,"",IF($B875="","Pick a product",IF($E875&gt;$D875,"Confirmed &gt; received",IF($F875&gt;$E875,"Dispatched &gt; confirmed",IF($G875+$H875&gt;$F875,"Delivered + returned &gt; dispatched","OK")))))</f>
        <v/>
      </c>
    </row>
    <row r="876" customFormat="false" ht="15" hidden="false" customHeight="false" outlineLevel="0" collapsed="false">
      <c r="A876" s="20"/>
      <c r="B876" s="14"/>
      <c r="C876" s="15"/>
      <c r="D876" s="21"/>
      <c r="E876" s="21"/>
      <c r="F876" s="21"/>
      <c r="G876" s="21"/>
      <c r="H876" s="21"/>
      <c r="I876" s="15"/>
      <c r="J876" s="15"/>
      <c r="K876" s="22" t="str">
        <f aca="false">IF(COUNTA($A876:$J876)=0,"",IF($I876&lt;&gt;"",$I876,IFERROR(INDEX(Settings!$B$14:$B$28,MATCH($B876,Settings!$A$14:$A$28,0)),0)))</f>
        <v/>
      </c>
      <c r="L876" s="23" t="str">
        <f aca="false">IF(COUNTA($A876:$J876)=0,"",$G876*($K876+IFERROR(INDEX(Settings!$C$14:$C$28,MATCH($B876,Settings!$A$14:$A$28,0)),0)))</f>
        <v/>
      </c>
      <c r="M876" s="23" t="str">
        <f aca="false">IF(COUNTA($A876:$J876)=0,"",($G876+$H876*Settings!$B$10)*IFERROR(INDEX(Settings!$D$14:$D$28,MATCH($B876,Settings!$A$14:$A$28,0)),0))</f>
        <v/>
      </c>
      <c r="N876" s="23" t="str">
        <f aca="false">IF(COUNTA($A876:$J876)=0,"",$F876*IFERROR(INDEX(Settings!$E$14:$E$28,MATCH($B876,Settings!$A$14:$A$28,0)),0))</f>
        <v/>
      </c>
      <c r="O876" s="23" t="str">
        <f aca="false">IF(COUNTA($A876:$J876)=0,"",$D876*Settings!$B$5)</f>
        <v/>
      </c>
      <c r="P876" s="23" t="str">
        <f aca="false">IF(COUNTA($A876:$J876)=0,"",$G876*Settings!$B$6+$H876*Settings!$B$7)</f>
        <v/>
      </c>
      <c r="Q876" s="23" t="str">
        <f aca="false">IF(COUNTA($A876:$J876)=0,"",$L876*Settings!$B$8)</f>
        <v/>
      </c>
      <c r="R876" s="23" t="str">
        <f aca="false">IF(COUNTA($A876:$J876)=0,"",($P876+$Q876)*Settings!$B$9)</f>
        <v/>
      </c>
      <c r="S876" s="23" t="str">
        <f aca="false">IF(COUNTA($A876:$J876)=0,"",$C876+$J876+SUM($M876:$R876))</f>
        <v/>
      </c>
      <c r="T876" s="23" t="str">
        <f aca="false">IF(COUNTA($A876:$J876)=0,"",$L876-$S876)</f>
        <v/>
      </c>
      <c r="U876" s="24" t="str">
        <f aca="false">IF(COUNTA($A876:$J876)=0,"",IF($L876=0,0,$T876/$L876))</f>
        <v/>
      </c>
      <c r="V876" s="24" t="str">
        <f aca="false">IF(COUNTA($A876:$J876)=0,"",IF($D876=0,0,$E876/$D876))</f>
        <v/>
      </c>
      <c r="W876" s="24" t="str">
        <f aca="false">IF(COUNTA($A876:$J876)=0,"",IF($F876=0,0,$G876/$F876))</f>
        <v/>
      </c>
      <c r="X876" s="24" t="str">
        <f aca="false">IF(COUNTA($A876:$J876)=0,"",IF($F876=0,0,$H876/$F876))</f>
        <v/>
      </c>
      <c r="Y876" s="25" t="str">
        <f aca="false">IF(COUNTA($A876:$J876)=0,"",IF($C876=0,0,$L876/$C876))</f>
        <v/>
      </c>
      <c r="Z876" s="23" t="str">
        <f aca="false">IF(COUNTA($A876:$J876)=0,"",IF($G876=0,0,$C876/$G876))</f>
        <v/>
      </c>
      <c r="AA876" s="23" t="str">
        <f aca="false">IF(COUNTA($A876:$J876)=0,"",IF($G876=0,0,$T876/$G876))</f>
        <v/>
      </c>
      <c r="AB876" s="9" t="str">
        <f aca="false">IF(COUNTA($A876:$J876)=0,"",IF($B876="","Pick a product",IF($E876&gt;$D876,"Confirmed &gt; received",IF($F876&gt;$E876,"Dispatched &gt; confirmed",IF($G876+$H876&gt;$F876,"Delivered + returned &gt; dispatched","OK")))))</f>
        <v/>
      </c>
    </row>
    <row r="877" customFormat="false" ht="15" hidden="false" customHeight="false" outlineLevel="0" collapsed="false">
      <c r="A877" s="20"/>
      <c r="B877" s="14"/>
      <c r="C877" s="15"/>
      <c r="D877" s="21"/>
      <c r="E877" s="21"/>
      <c r="F877" s="21"/>
      <c r="G877" s="21"/>
      <c r="H877" s="21"/>
      <c r="I877" s="15"/>
      <c r="J877" s="15"/>
      <c r="K877" s="22" t="str">
        <f aca="false">IF(COUNTA($A877:$J877)=0,"",IF($I877&lt;&gt;"",$I877,IFERROR(INDEX(Settings!$B$14:$B$28,MATCH($B877,Settings!$A$14:$A$28,0)),0)))</f>
        <v/>
      </c>
      <c r="L877" s="23" t="str">
        <f aca="false">IF(COUNTA($A877:$J877)=0,"",$G877*($K877+IFERROR(INDEX(Settings!$C$14:$C$28,MATCH($B877,Settings!$A$14:$A$28,0)),0)))</f>
        <v/>
      </c>
      <c r="M877" s="23" t="str">
        <f aca="false">IF(COUNTA($A877:$J877)=0,"",($G877+$H877*Settings!$B$10)*IFERROR(INDEX(Settings!$D$14:$D$28,MATCH($B877,Settings!$A$14:$A$28,0)),0))</f>
        <v/>
      </c>
      <c r="N877" s="23" t="str">
        <f aca="false">IF(COUNTA($A877:$J877)=0,"",$F877*IFERROR(INDEX(Settings!$E$14:$E$28,MATCH($B877,Settings!$A$14:$A$28,0)),0))</f>
        <v/>
      </c>
      <c r="O877" s="23" t="str">
        <f aca="false">IF(COUNTA($A877:$J877)=0,"",$D877*Settings!$B$5)</f>
        <v/>
      </c>
      <c r="P877" s="23" t="str">
        <f aca="false">IF(COUNTA($A877:$J877)=0,"",$G877*Settings!$B$6+$H877*Settings!$B$7)</f>
        <v/>
      </c>
      <c r="Q877" s="23" t="str">
        <f aca="false">IF(COUNTA($A877:$J877)=0,"",$L877*Settings!$B$8)</f>
        <v/>
      </c>
      <c r="R877" s="23" t="str">
        <f aca="false">IF(COUNTA($A877:$J877)=0,"",($P877+$Q877)*Settings!$B$9)</f>
        <v/>
      </c>
      <c r="S877" s="23" t="str">
        <f aca="false">IF(COUNTA($A877:$J877)=0,"",$C877+$J877+SUM($M877:$R877))</f>
        <v/>
      </c>
      <c r="T877" s="23" t="str">
        <f aca="false">IF(COUNTA($A877:$J877)=0,"",$L877-$S877)</f>
        <v/>
      </c>
      <c r="U877" s="24" t="str">
        <f aca="false">IF(COUNTA($A877:$J877)=0,"",IF($L877=0,0,$T877/$L877))</f>
        <v/>
      </c>
      <c r="V877" s="24" t="str">
        <f aca="false">IF(COUNTA($A877:$J877)=0,"",IF($D877=0,0,$E877/$D877))</f>
        <v/>
      </c>
      <c r="W877" s="24" t="str">
        <f aca="false">IF(COUNTA($A877:$J877)=0,"",IF($F877=0,0,$G877/$F877))</f>
        <v/>
      </c>
      <c r="X877" s="24" t="str">
        <f aca="false">IF(COUNTA($A877:$J877)=0,"",IF($F877=0,0,$H877/$F877))</f>
        <v/>
      </c>
      <c r="Y877" s="25" t="str">
        <f aca="false">IF(COUNTA($A877:$J877)=0,"",IF($C877=0,0,$L877/$C877))</f>
        <v/>
      </c>
      <c r="Z877" s="23" t="str">
        <f aca="false">IF(COUNTA($A877:$J877)=0,"",IF($G877=0,0,$C877/$G877))</f>
        <v/>
      </c>
      <c r="AA877" s="23" t="str">
        <f aca="false">IF(COUNTA($A877:$J877)=0,"",IF($G877=0,0,$T877/$G877))</f>
        <v/>
      </c>
      <c r="AB877" s="9" t="str">
        <f aca="false">IF(COUNTA($A877:$J877)=0,"",IF($B877="","Pick a product",IF($E877&gt;$D877,"Confirmed &gt; received",IF($F877&gt;$E877,"Dispatched &gt; confirmed",IF($G877+$H877&gt;$F877,"Delivered + returned &gt; dispatched","OK")))))</f>
        <v/>
      </c>
    </row>
    <row r="878" customFormat="false" ht="15" hidden="false" customHeight="false" outlineLevel="0" collapsed="false">
      <c r="A878" s="20"/>
      <c r="B878" s="14"/>
      <c r="C878" s="15"/>
      <c r="D878" s="21"/>
      <c r="E878" s="21"/>
      <c r="F878" s="21"/>
      <c r="G878" s="21"/>
      <c r="H878" s="21"/>
      <c r="I878" s="15"/>
      <c r="J878" s="15"/>
      <c r="K878" s="22" t="str">
        <f aca="false">IF(COUNTA($A878:$J878)=0,"",IF($I878&lt;&gt;"",$I878,IFERROR(INDEX(Settings!$B$14:$B$28,MATCH($B878,Settings!$A$14:$A$28,0)),0)))</f>
        <v/>
      </c>
      <c r="L878" s="23" t="str">
        <f aca="false">IF(COUNTA($A878:$J878)=0,"",$G878*($K878+IFERROR(INDEX(Settings!$C$14:$C$28,MATCH($B878,Settings!$A$14:$A$28,0)),0)))</f>
        <v/>
      </c>
      <c r="M878" s="23" t="str">
        <f aca="false">IF(COUNTA($A878:$J878)=0,"",($G878+$H878*Settings!$B$10)*IFERROR(INDEX(Settings!$D$14:$D$28,MATCH($B878,Settings!$A$14:$A$28,0)),0))</f>
        <v/>
      </c>
      <c r="N878" s="23" t="str">
        <f aca="false">IF(COUNTA($A878:$J878)=0,"",$F878*IFERROR(INDEX(Settings!$E$14:$E$28,MATCH($B878,Settings!$A$14:$A$28,0)),0))</f>
        <v/>
      </c>
      <c r="O878" s="23" t="str">
        <f aca="false">IF(COUNTA($A878:$J878)=0,"",$D878*Settings!$B$5)</f>
        <v/>
      </c>
      <c r="P878" s="23" t="str">
        <f aca="false">IF(COUNTA($A878:$J878)=0,"",$G878*Settings!$B$6+$H878*Settings!$B$7)</f>
        <v/>
      </c>
      <c r="Q878" s="23" t="str">
        <f aca="false">IF(COUNTA($A878:$J878)=0,"",$L878*Settings!$B$8)</f>
        <v/>
      </c>
      <c r="R878" s="23" t="str">
        <f aca="false">IF(COUNTA($A878:$J878)=0,"",($P878+$Q878)*Settings!$B$9)</f>
        <v/>
      </c>
      <c r="S878" s="23" t="str">
        <f aca="false">IF(COUNTA($A878:$J878)=0,"",$C878+$J878+SUM($M878:$R878))</f>
        <v/>
      </c>
      <c r="T878" s="23" t="str">
        <f aca="false">IF(COUNTA($A878:$J878)=0,"",$L878-$S878)</f>
        <v/>
      </c>
      <c r="U878" s="24" t="str">
        <f aca="false">IF(COUNTA($A878:$J878)=0,"",IF($L878=0,0,$T878/$L878))</f>
        <v/>
      </c>
      <c r="V878" s="24" t="str">
        <f aca="false">IF(COUNTA($A878:$J878)=0,"",IF($D878=0,0,$E878/$D878))</f>
        <v/>
      </c>
      <c r="W878" s="24" t="str">
        <f aca="false">IF(COUNTA($A878:$J878)=0,"",IF($F878=0,0,$G878/$F878))</f>
        <v/>
      </c>
      <c r="X878" s="24" t="str">
        <f aca="false">IF(COUNTA($A878:$J878)=0,"",IF($F878=0,0,$H878/$F878))</f>
        <v/>
      </c>
      <c r="Y878" s="25" t="str">
        <f aca="false">IF(COUNTA($A878:$J878)=0,"",IF($C878=0,0,$L878/$C878))</f>
        <v/>
      </c>
      <c r="Z878" s="23" t="str">
        <f aca="false">IF(COUNTA($A878:$J878)=0,"",IF($G878=0,0,$C878/$G878))</f>
        <v/>
      </c>
      <c r="AA878" s="23" t="str">
        <f aca="false">IF(COUNTA($A878:$J878)=0,"",IF($G878=0,0,$T878/$G878))</f>
        <v/>
      </c>
      <c r="AB878" s="9" t="str">
        <f aca="false">IF(COUNTA($A878:$J878)=0,"",IF($B878="","Pick a product",IF($E878&gt;$D878,"Confirmed &gt; received",IF($F878&gt;$E878,"Dispatched &gt; confirmed",IF($G878+$H878&gt;$F878,"Delivered + returned &gt; dispatched","OK")))))</f>
        <v/>
      </c>
    </row>
    <row r="879" customFormat="false" ht="15" hidden="false" customHeight="false" outlineLevel="0" collapsed="false">
      <c r="A879" s="20"/>
      <c r="B879" s="14"/>
      <c r="C879" s="15"/>
      <c r="D879" s="21"/>
      <c r="E879" s="21"/>
      <c r="F879" s="21"/>
      <c r="G879" s="21"/>
      <c r="H879" s="21"/>
      <c r="I879" s="15"/>
      <c r="J879" s="15"/>
      <c r="K879" s="22" t="str">
        <f aca="false">IF(COUNTA($A879:$J879)=0,"",IF($I879&lt;&gt;"",$I879,IFERROR(INDEX(Settings!$B$14:$B$28,MATCH($B879,Settings!$A$14:$A$28,0)),0)))</f>
        <v/>
      </c>
      <c r="L879" s="23" t="str">
        <f aca="false">IF(COUNTA($A879:$J879)=0,"",$G879*($K879+IFERROR(INDEX(Settings!$C$14:$C$28,MATCH($B879,Settings!$A$14:$A$28,0)),0)))</f>
        <v/>
      </c>
      <c r="M879" s="23" t="str">
        <f aca="false">IF(COUNTA($A879:$J879)=0,"",($G879+$H879*Settings!$B$10)*IFERROR(INDEX(Settings!$D$14:$D$28,MATCH($B879,Settings!$A$14:$A$28,0)),0))</f>
        <v/>
      </c>
      <c r="N879" s="23" t="str">
        <f aca="false">IF(COUNTA($A879:$J879)=0,"",$F879*IFERROR(INDEX(Settings!$E$14:$E$28,MATCH($B879,Settings!$A$14:$A$28,0)),0))</f>
        <v/>
      </c>
      <c r="O879" s="23" t="str">
        <f aca="false">IF(COUNTA($A879:$J879)=0,"",$D879*Settings!$B$5)</f>
        <v/>
      </c>
      <c r="P879" s="23" t="str">
        <f aca="false">IF(COUNTA($A879:$J879)=0,"",$G879*Settings!$B$6+$H879*Settings!$B$7)</f>
        <v/>
      </c>
      <c r="Q879" s="23" t="str">
        <f aca="false">IF(COUNTA($A879:$J879)=0,"",$L879*Settings!$B$8)</f>
        <v/>
      </c>
      <c r="R879" s="23" t="str">
        <f aca="false">IF(COUNTA($A879:$J879)=0,"",($P879+$Q879)*Settings!$B$9)</f>
        <v/>
      </c>
      <c r="S879" s="23" t="str">
        <f aca="false">IF(COUNTA($A879:$J879)=0,"",$C879+$J879+SUM($M879:$R879))</f>
        <v/>
      </c>
      <c r="T879" s="23" t="str">
        <f aca="false">IF(COUNTA($A879:$J879)=0,"",$L879-$S879)</f>
        <v/>
      </c>
      <c r="U879" s="24" t="str">
        <f aca="false">IF(COUNTA($A879:$J879)=0,"",IF($L879=0,0,$T879/$L879))</f>
        <v/>
      </c>
      <c r="V879" s="24" t="str">
        <f aca="false">IF(COUNTA($A879:$J879)=0,"",IF($D879=0,0,$E879/$D879))</f>
        <v/>
      </c>
      <c r="W879" s="24" t="str">
        <f aca="false">IF(COUNTA($A879:$J879)=0,"",IF($F879=0,0,$G879/$F879))</f>
        <v/>
      </c>
      <c r="X879" s="24" t="str">
        <f aca="false">IF(COUNTA($A879:$J879)=0,"",IF($F879=0,0,$H879/$F879))</f>
        <v/>
      </c>
      <c r="Y879" s="25" t="str">
        <f aca="false">IF(COUNTA($A879:$J879)=0,"",IF($C879=0,0,$L879/$C879))</f>
        <v/>
      </c>
      <c r="Z879" s="23" t="str">
        <f aca="false">IF(COUNTA($A879:$J879)=0,"",IF($G879=0,0,$C879/$G879))</f>
        <v/>
      </c>
      <c r="AA879" s="23" t="str">
        <f aca="false">IF(COUNTA($A879:$J879)=0,"",IF($G879=0,0,$T879/$G879))</f>
        <v/>
      </c>
      <c r="AB879" s="9" t="str">
        <f aca="false">IF(COUNTA($A879:$J879)=0,"",IF($B879="","Pick a product",IF($E879&gt;$D879,"Confirmed &gt; received",IF($F879&gt;$E879,"Dispatched &gt; confirmed",IF($G879+$H879&gt;$F879,"Delivered + returned &gt; dispatched","OK")))))</f>
        <v/>
      </c>
    </row>
    <row r="880" customFormat="false" ht="15" hidden="false" customHeight="false" outlineLevel="0" collapsed="false">
      <c r="A880" s="20"/>
      <c r="B880" s="14"/>
      <c r="C880" s="15"/>
      <c r="D880" s="21"/>
      <c r="E880" s="21"/>
      <c r="F880" s="21"/>
      <c r="G880" s="21"/>
      <c r="H880" s="21"/>
      <c r="I880" s="15"/>
      <c r="J880" s="15"/>
      <c r="K880" s="22" t="str">
        <f aca="false">IF(COUNTA($A880:$J880)=0,"",IF($I880&lt;&gt;"",$I880,IFERROR(INDEX(Settings!$B$14:$B$28,MATCH($B880,Settings!$A$14:$A$28,0)),0)))</f>
        <v/>
      </c>
      <c r="L880" s="23" t="str">
        <f aca="false">IF(COUNTA($A880:$J880)=0,"",$G880*($K880+IFERROR(INDEX(Settings!$C$14:$C$28,MATCH($B880,Settings!$A$14:$A$28,0)),0)))</f>
        <v/>
      </c>
      <c r="M880" s="23" t="str">
        <f aca="false">IF(COUNTA($A880:$J880)=0,"",($G880+$H880*Settings!$B$10)*IFERROR(INDEX(Settings!$D$14:$D$28,MATCH($B880,Settings!$A$14:$A$28,0)),0))</f>
        <v/>
      </c>
      <c r="N880" s="23" t="str">
        <f aca="false">IF(COUNTA($A880:$J880)=0,"",$F880*IFERROR(INDEX(Settings!$E$14:$E$28,MATCH($B880,Settings!$A$14:$A$28,0)),0))</f>
        <v/>
      </c>
      <c r="O880" s="23" t="str">
        <f aca="false">IF(COUNTA($A880:$J880)=0,"",$D880*Settings!$B$5)</f>
        <v/>
      </c>
      <c r="P880" s="23" t="str">
        <f aca="false">IF(COUNTA($A880:$J880)=0,"",$G880*Settings!$B$6+$H880*Settings!$B$7)</f>
        <v/>
      </c>
      <c r="Q880" s="23" t="str">
        <f aca="false">IF(COUNTA($A880:$J880)=0,"",$L880*Settings!$B$8)</f>
        <v/>
      </c>
      <c r="R880" s="23" t="str">
        <f aca="false">IF(COUNTA($A880:$J880)=0,"",($P880+$Q880)*Settings!$B$9)</f>
        <v/>
      </c>
      <c r="S880" s="23" t="str">
        <f aca="false">IF(COUNTA($A880:$J880)=0,"",$C880+$J880+SUM($M880:$R880))</f>
        <v/>
      </c>
      <c r="T880" s="23" t="str">
        <f aca="false">IF(COUNTA($A880:$J880)=0,"",$L880-$S880)</f>
        <v/>
      </c>
      <c r="U880" s="24" t="str">
        <f aca="false">IF(COUNTA($A880:$J880)=0,"",IF($L880=0,0,$T880/$L880))</f>
        <v/>
      </c>
      <c r="V880" s="24" t="str">
        <f aca="false">IF(COUNTA($A880:$J880)=0,"",IF($D880=0,0,$E880/$D880))</f>
        <v/>
      </c>
      <c r="W880" s="24" t="str">
        <f aca="false">IF(COUNTA($A880:$J880)=0,"",IF($F880=0,0,$G880/$F880))</f>
        <v/>
      </c>
      <c r="X880" s="24" t="str">
        <f aca="false">IF(COUNTA($A880:$J880)=0,"",IF($F880=0,0,$H880/$F880))</f>
        <v/>
      </c>
      <c r="Y880" s="25" t="str">
        <f aca="false">IF(COUNTA($A880:$J880)=0,"",IF($C880=0,0,$L880/$C880))</f>
        <v/>
      </c>
      <c r="Z880" s="23" t="str">
        <f aca="false">IF(COUNTA($A880:$J880)=0,"",IF($G880=0,0,$C880/$G880))</f>
        <v/>
      </c>
      <c r="AA880" s="23" t="str">
        <f aca="false">IF(COUNTA($A880:$J880)=0,"",IF($G880=0,0,$T880/$G880))</f>
        <v/>
      </c>
      <c r="AB880" s="9" t="str">
        <f aca="false">IF(COUNTA($A880:$J880)=0,"",IF($B880="","Pick a product",IF($E880&gt;$D880,"Confirmed &gt; received",IF($F880&gt;$E880,"Dispatched &gt; confirmed",IF($G880+$H880&gt;$F880,"Delivered + returned &gt; dispatched","OK")))))</f>
        <v/>
      </c>
    </row>
    <row r="881" customFormat="false" ht="15" hidden="false" customHeight="false" outlineLevel="0" collapsed="false">
      <c r="A881" s="20"/>
      <c r="B881" s="14"/>
      <c r="C881" s="15"/>
      <c r="D881" s="21"/>
      <c r="E881" s="21"/>
      <c r="F881" s="21"/>
      <c r="G881" s="21"/>
      <c r="H881" s="21"/>
      <c r="I881" s="15"/>
      <c r="J881" s="15"/>
      <c r="K881" s="22" t="str">
        <f aca="false">IF(COUNTA($A881:$J881)=0,"",IF($I881&lt;&gt;"",$I881,IFERROR(INDEX(Settings!$B$14:$B$28,MATCH($B881,Settings!$A$14:$A$28,0)),0)))</f>
        <v/>
      </c>
      <c r="L881" s="23" t="str">
        <f aca="false">IF(COUNTA($A881:$J881)=0,"",$G881*($K881+IFERROR(INDEX(Settings!$C$14:$C$28,MATCH($B881,Settings!$A$14:$A$28,0)),0)))</f>
        <v/>
      </c>
      <c r="M881" s="23" t="str">
        <f aca="false">IF(COUNTA($A881:$J881)=0,"",($G881+$H881*Settings!$B$10)*IFERROR(INDEX(Settings!$D$14:$D$28,MATCH($B881,Settings!$A$14:$A$28,0)),0))</f>
        <v/>
      </c>
      <c r="N881" s="23" t="str">
        <f aca="false">IF(COUNTA($A881:$J881)=0,"",$F881*IFERROR(INDEX(Settings!$E$14:$E$28,MATCH($B881,Settings!$A$14:$A$28,0)),0))</f>
        <v/>
      </c>
      <c r="O881" s="23" t="str">
        <f aca="false">IF(COUNTA($A881:$J881)=0,"",$D881*Settings!$B$5)</f>
        <v/>
      </c>
      <c r="P881" s="23" t="str">
        <f aca="false">IF(COUNTA($A881:$J881)=0,"",$G881*Settings!$B$6+$H881*Settings!$B$7)</f>
        <v/>
      </c>
      <c r="Q881" s="23" t="str">
        <f aca="false">IF(COUNTA($A881:$J881)=0,"",$L881*Settings!$B$8)</f>
        <v/>
      </c>
      <c r="R881" s="23" t="str">
        <f aca="false">IF(COUNTA($A881:$J881)=0,"",($P881+$Q881)*Settings!$B$9)</f>
        <v/>
      </c>
      <c r="S881" s="23" t="str">
        <f aca="false">IF(COUNTA($A881:$J881)=0,"",$C881+$J881+SUM($M881:$R881))</f>
        <v/>
      </c>
      <c r="T881" s="23" t="str">
        <f aca="false">IF(COUNTA($A881:$J881)=0,"",$L881-$S881)</f>
        <v/>
      </c>
      <c r="U881" s="24" t="str">
        <f aca="false">IF(COUNTA($A881:$J881)=0,"",IF($L881=0,0,$T881/$L881))</f>
        <v/>
      </c>
      <c r="V881" s="24" t="str">
        <f aca="false">IF(COUNTA($A881:$J881)=0,"",IF($D881=0,0,$E881/$D881))</f>
        <v/>
      </c>
      <c r="W881" s="24" t="str">
        <f aca="false">IF(COUNTA($A881:$J881)=0,"",IF($F881=0,0,$G881/$F881))</f>
        <v/>
      </c>
      <c r="X881" s="24" t="str">
        <f aca="false">IF(COUNTA($A881:$J881)=0,"",IF($F881=0,0,$H881/$F881))</f>
        <v/>
      </c>
      <c r="Y881" s="25" t="str">
        <f aca="false">IF(COUNTA($A881:$J881)=0,"",IF($C881=0,0,$L881/$C881))</f>
        <v/>
      </c>
      <c r="Z881" s="23" t="str">
        <f aca="false">IF(COUNTA($A881:$J881)=0,"",IF($G881=0,0,$C881/$G881))</f>
        <v/>
      </c>
      <c r="AA881" s="23" t="str">
        <f aca="false">IF(COUNTA($A881:$J881)=0,"",IF($G881=0,0,$T881/$G881))</f>
        <v/>
      </c>
      <c r="AB881" s="9" t="str">
        <f aca="false">IF(COUNTA($A881:$J881)=0,"",IF($B881="","Pick a product",IF($E881&gt;$D881,"Confirmed &gt; received",IF($F881&gt;$E881,"Dispatched &gt; confirmed",IF($G881+$H881&gt;$F881,"Delivered + returned &gt; dispatched","OK")))))</f>
        <v/>
      </c>
    </row>
    <row r="882" customFormat="false" ht="15" hidden="false" customHeight="false" outlineLevel="0" collapsed="false">
      <c r="A882" s="20"/>
      <c r="B882" s="14"/>
      <c r="C882" s="15"/>
      <c r="D882" s="21"/>
      <c r="E882" s="21"/>
      <c r="F882" s="21"/>
      <c r="G882" s="21"/>
      <c r="H882" s="21"/>
      <c r="I882" s="15"/>
      <c r="J882" s="15"/>
      <c r="K882" s="22" t="str">
        <f aca="false">IF(COUNTA($A882:$J882)=0,"",IF($I882&lt;&gt;"",$I882,IFERROR(INDEX(Settings!$B$14:$B$28,MATCH($B882,Settings!$A$14:$A$28,0)),0)))</f>
        <v/>
      </c>
      <c r="L882" s="23" t="str">
        <f aca="false">IF(COUNTA($A882:$J882)=0,"",$G882*($K882+IFERROR(INDEX(Settings!$C$14:$C$28,MATCH($B882,Settings!$A$14:$A$28,0)),0)))</f>
        <v/>
      </c>
      <c r="M882" s="23" t="str">
        <f aca="false">IF(COUNTA($A882:$J882)=0,"",($G882+$H882*Settings!$B$10)*IFERROR(INDEX(Settings!$D$14:$D$28,MATCH($B882,Settings!$A$14:$A$28,0)),0))</f>
        <v/>
      </c>
      <c r="N882" s="23" t="str">
        <f aca="false">IF(COUNTA($A882:$J882)=0,"",$F882*IFERROR(INDEX(Settings!$E$14:$E$28,MATCH($B882,Settings!$A$14:$A$28,0)),0))</f>
        <v/>
      </c>
      <c r="O882" s="23" t="str">
        <f aca="false">IF(COUNTA($A882:$J882)=0,"",$D882*Settings!$B$5)</f>
        <v/>
      </c>
      <c r="P882" s="23" t="str">
        <f aca="false">IF(COUNTA($A882:$J882)=0,"",$G882*Settings!$B$6+$H882*Settings!$B$7)</f>
        <v/>
      </c>
      <c r="Q882" s="23" t="str">
        <f aca="false">IF(COUNTA($A882:$J882)=0,"",$L882*Settings!$B$8)</f>
        <v/>
      </c>
      <c r="R882" s="23" t="str">
        <f aca="false">IF(COUNTA($A882:$J882)=0,"",($P882+$Q882)*Settings!$B$9)</f>
        <v/>
      </c>
      <c r="S882" s="23" t="str">
        <f aca="false">IF(COUNTA($A882:$J882)=0,"",$C882+$J882+SUM($M882:$R882))</f>
        <v/>
      </c>
      <c r="T882" s="23" t="str">
        <f aca="false">IF(COUNTA($A882:$J882)=0,"",$L882-$S882)</f>
        <v/>
      </c>
      <c r="U882" s="24" t="str">
        <f aca="false">IF(COUNTA($A882:$J882)=0,"",IF($L882=0,0,$T882/$L882))</f>
        <v/>
      </c>
      <c r="V882" s="24" t="str">
        <f aca="false">IF(COUNTA($A882:$J882)=0,"",IF($D882=0,0,$E882/$D882))</f>
        <v/>
      </c>
      <c r="W882" s="24" t="str">
        <f aca="false">IF(COUNTA($A882:$J882)=0,"",IF($F882=0,0,$G882/$F882))</f>
        <v/>
      </c>
      <c r="X882" s="24" t="str">
        <f aca="false">IF(COUNTA($A882:$J882)=0,"",IF($F882=0,0,$H882/$F882))</f>
        <v/>
      </c>
      <c r="Y882" s="25" t="str">
        <f aca="false">IF(COUNTA($A882:$J882)=0,"",IF($C882=0,0,$L882/$C882))</f>
        <v/>
      </c>
      <c r="Z882" s="23" t="str">
        <f aca="false">IF(COUNTA($A882:$J882)=0,"",IF($G882=0,0,$C882/$G882))</f>
        <v/>
      </c>
      <c r="AA882" s="23" t="str">
        <f aca="false">IF(COUNTA($A882:$J882)=0,"",IF($G882=0,0,$T882/$G882))</f>
        <v/>
      </c>
      <c r="AB882" s="9" t="str">
        <f aca="false">IF(COUNTA($A882:$J882)=0,"",IF($B882="","Pick a product",IF($E882&gt;$D882,"Confirmed &gt; received",IF($F882&gt;$E882,"Dispatched &gt; confirmed",IF($G882+$H882&gt;$F882,"Delivered + returned &gt; dispatched","OK")))))</f>
        <v/>
      </c>
    </row>
    <row r="883" customFormat="false" ht="15" hidden="false" customHeight="false" outlineLevel="0" collapsed="false">
      <c r="A883" s="20"/>
      <c r="B883" s="14"/>
      <c r="C883" s="15"/>
      <c r="D883" s="21"/>
      <c r="E883" s="21"/>
      <c r="F883" s="21"/>
      <c r="G883" s="21"/>
      <c r="H883" s="21"/>
      <c r="I883" s="15"/>
      <c r="J883" s="15"/>
      <c r="K883" s="22" t="str">
        <f aca="false">IF(COUNTA($A883:$J883)=0,"",IF($I883&lt;&gt;"",$I883,IFERROR(INDEX(Settings!$B$14:$B$28,MATCH($B883,Settings!$A$14:$A$28,0)),0)))</f>
        <v/>
      </c>
      <c r="L883" s="23" t="str">
        <f aca="false">IF(COUNTA($A883:$J883)=0,"",$G883*($K883+IFERROR(INDEX(Settings!$C$14:$C$28,MATCH($B883,Settings!$A$14:$A$28,0)),0)))</f>
        <v/>
      </c>
      <c r="M883" s="23" t="str">
        <f aca="false">IF(COUNTA($A883:$J883)=0,"",($G883+$H883*Settings!$B$10)*IFERROR(INDEX(Settings!$D$14:$D$28,MATCH($B883,Settings!$A$14:$A$28,0)),0))</f>
        <v/>
      </c>
      <c r="N883" s="23" t="str">
        <f aca="false">IF(COUNTA($A883:$J883)=0,"",$F883*IFERROR(INDEX(Settings!$E$14:$E$28,MATCH($B883,Settings!$A$14:$A$28,0)),0))</f>
        <v/>
      </c>
      <c r="O883" s="23" t="str">
        <f aca="false">IF(COUNTA($A883:$J883)=0,"",$D883*Settings!$B$5)</f>
        <v/>
      </c>
      <c r="P883" s="23" t="str">
        <f aca="false">IF(COUNTA($A883:$J883)=0,"",$G883*Settings!$B$6+$H883*Settings!$B$7)</f>
        <v/>
      </c>
      <c r="Q883" s="23" t="str">
        <f aca="false">IF(COUNTA($A883:$J883)=0,"",$L883*Settings!$B$8)</f>
        <v/>
      </c>
      <c r="R883" s="23" t="str">
        <f aca="false">IF(COUNTA($A883:$J883)=0,"",($P883+$Q883)*Settings!$B$9)</f>
        <v/>
      </c>
      <c r="S883" s="23" t="str">
        <f aca="false">IF(COUNTA($A883:$J883)=0,"",$C883+$J883+SUM($M883:$R883))</f>
        <v/>
      </c>
      <c r="T883" s="23" t="str">
        <f aca="false">IF(COUNTA($A883:$J883)=0,"",$L883-$S883)</f>
        <v/>
      </c>
      <c r="U883" s="24" t="str">
        <f aca="false">IF(COUNTA($A883:$J883)=0,"",IF($L883=0,0,$T883/$L883))</f>
        <v/>
      </c>
      <c r="V883" s="24" t="str">
        <f aca="false">IF(COUNTA($A883:$J883)=0,"",IF($D883=0,0,$E883/$D883))</f>
        <v/>
      </c>
      <c r="W883" s="24" t="str">
        <f aca="false">IF(COUNTA($A883:$J883)=0,"",IF($F883=0,0,$G883/$F883))</f>
        <v/>
      </c>
      <c r="X883" s="24" t="str">
        <f aca="false">IF(COUNTA($A883:$J883)=0,"",IF($F883=0,0,$H883/$F883))</f>
        <v/>
      </c>
      <c r="Y883" s="25" t="str">
        <f aca="false">IF(COUNTA($A883:$J883)=0,"",IF($C883=0,0,$L883/$C883))</f>
        <v/>
      </c>
      <c r="Z883" s="23" t="str">
        <f aca="false">IF(COUNTA($A883:$J883)=0,"",IF($G883=0,0,$C883/$G883))</f>
        <v/>
      </c>
      <c r="AA883" s="23" t="str">
        <f aca="false">IF(COUNTA($A883:$J883)=0,"",IF($G883=0,0,$T883/$G883))</f>
        <v/>
      </c>
      <c r="AB883" s="9" t="str">
        <f aca="false">IF(COUNTA($A883:$J883)=0,"",IF($B883="","Pick a product",IF($E883&gt;$D883,"Confirmed &gt; received",IF($F883&gt;$E883,"Dispatched &gt; confirmed",IF($G883+$H883&gt;$F883,"Delivered + returned &gt; dispatched","OK")))))</f>
        <v/>
      </c>
    </row>
    <row r="884" customFormat="false" ht="15" hidden="false" customHeight="false" outlineLevel="0" collapsed="false">
      <c r="A884" s="20"/>
      <c r="B884" s="14"/>
      <c r="C884" s="15"/>
      <c r="D884" s="21"/>
      <c r="E884" s="21"/>
      <c r="F884" s="21"/>
      <c r="G884" s="21"/>
      <c r="H884" s="21"/>
      <c r="I884" s="15"/>
      <c r="J884" s="15"/>
      <c r="K884" s="22" t="str">
        <f aca="false">IF(COUNTA($A884:$J884)=0,"",IF($I884&lt;&gt;"",$I884,IFERROR(INDEX(Settings!$B$14:$B$28,MATCH($B884,Settings!$A$14:$A$28,0)),0)))</f>
        <v/>
      </c>
      <c r="L884" s="23" t="str">
        <f aca="false">IF(COUNTA($A884:$J884)=0,"",$G884*($K884+IFERROR(INDEX(Settings!$C$14:$C$28,MATCH($B884,Settings!$A$14:$A$28,0)),0)))</f>
        <v/>
      </c>
      <c r="M884" s="23" t="str">
        <f aca="false">IF(COUNTA($A884:$J884)=0,"",($G884+$H884*Settings!$B$10)*IFERROR(INDEX(Settings!$D$14:$D$28,MATCH($B884,Settings!$A$14:$A$28,0)),0))</f>
        <v/>
      </c>
      <c r="N884" s="23" t="str">
        <f aca="false">IF(COUNTA($A884:$J884)=0,"",$F884*IFERROR(INDEX(Settings!$E$14:$E$28,MATCH($B884,Settings!$A$14:$A$28,0)),0))</f>
        <v/>
      </c>
      <c r="O884" s="23" t="str">
        <f aca="false">IF(COUNTA($A884:$J884)=0,"",$D884*Settings!$B$5)</f>
        <v/>
      </c>
      <c r="P884" s="23" t="str">
        <f aca="false">IF(COUNTA($A884:$J884)=0,"",$G884*Settings!$B$6+$H884*Settings!$B$7)</f>
        <v/>
      </c>
      <c r="Q884" s="23" t="str">
        <f aca="false">IF(COUNTA($A884:$J884)=0,"",$L884*Settings!$B$8)</f>
        <v/>
      </c>
      <c r="R884" s="23" t="str">
        <f aca="false">IF(COUNTA($A884:$J884)=0,"",($P884+$Q884)*Settings!$B$9)</f>
        <v/>
      </c>
      <c r="S884" s="23" t="str">
        <f aca="false">IF(COUNTA($A884:$J884)=0,"",$C884+$J884+SUM($M884:$R884))</f>
        <v/>
      </c>
      <c r="T884" s="23" t="str">
        <f aca="false">IF(COUNTA($A884:$J884)=0,"",$L884-$S884)</f>
        <v/>
      </c>
      <c r="U884" s="24" t="str">
        <f aca="false">IF(COUNTA($A884:$J884)=0,"",IF($L884=0,0,$T884/$L884))</f>
        <v/>
      </c>
      <c r="V884" s="24" t="str">
        <f aca="false">IF(COUNTA($A884:$J884)=0,"",IF($D884=0,0,$E884/$D884))</f>
        <v/>
      </c>
      <c r="W884" s="24" t="str">
        <f aca="false">IF(COUNTA($A884:$J884)=0,"",IF($F884=0,0,$G884/$F884))</f>
        <v/>
      </c>
      <c r="X884" s="24" t="str">
        <f aca="false">IF(COUNTA($A884:$J884)=0,"",IF($F884=0,0,$H884/$F884))</f>
        <v/>
      </c>
      <c r="Y884" s="25" t="str">
        <f aca="false">IF(COUNTA($A884:$J884)=0,"",IF($C884=0,0,$L884/$C884))</f>
        <v/>
      </c>
      <c r="Z884" s="23" t="str">
        <f aca="false">IF(COUNTA($A884:$J884)=0,"",IF($G884=0,0,$C884/$G884))</f>
        <v/>
      </c>
      <c r="AA884" s="23" t="str">
        <f aca="false">IF(COUNTA($A884:$J884)=0,"",IF($G884=0,0,$T884/$G884))</f>
        <v/>
      </c>
      <c r="AB884" s="9" t="str">
        <f aca="false">IF(COUNTA($A884:$J884)=0,"",IF($B884="","Pick a product",IF($E884&gt;$D884,"Confirmed &gt; received",IF($F884&gt;$E884,"Dispatched &gt; confirmed",IF($G884+$H884&gt;$F884,"Delivered + returned &gt; dispatched","OK")))))</f>
        <v/>
      </c>
    </row>
    <row r="885" customFormat="false" ht="15" hidden="false" customHeight="false" outlineLevel="0" collapsed="false">
      <c r="A885" s="20"/>
      <c r="B885" s="14"/>
      <c r="C885" s="15"/>
      <c r="D885" s="21"/>
      <c r="E885" s="21"/>
      <c r="F885" s="21"/>
      <c r="G885" s="21"/>
      <c r="H885" s="21"/>
      <c r="I885" s="15"/>
      <c r="J885" s="15"/>
      <c r="K885" s="22" t="str">
        <f aca="false">IF(COUNTA($A885:$J885)=0,"",IF($I885&lt;&gt;"",$I885,IFERROR(INDEX(Settings!$B$14:$B$28,MATCH($B885,Settings!$A$14:$A$28,0)),0)))</f>
        <v/>
      </c>
      <c r="L885" s="23" t="str">
        <f aca="false">IF(COUNTA($A885:$J885)=0,"",$G885*($K885+IFERROR(INDEX(Settings!$C$14:$C$28,MATCH($B885,Settings!$A$14:$A$28,0)),0)))</f>
        <v/>
      </c>
      <c r="M885" s="23" t="str">
        <f aca="false">IF(COUNTA($A885:$J885)=0,"",($G885+$H885*Settings!$B$10)*IFERROR(INDEX(Settings!$D$14:$D$28,MATCH($B885,Settings!$A$14:$A$28,0)),0))</f>
        <v/>
      </c>
      <c r="N885" s="23" t="str">
        <f aca="false">IF(COUNTA($A885:$J885)=0,"",$F885*IFERROR(INDEX(Settings!$E$14:$E$28,MATCH($B885,Settings!$A$14:$A$28,0)),0))</f>
        <v/>
      </c>
      <c r="O885" s="23" t="str">
        <f aca="false">IF(COUNTA($A885:$J885)=0,"",$D885*Settings!$B$5)</f>
        <v/>
      </c>
      <c r="P885" s="23" t="str">
        <f aca="false">IF(COUNTA($A885:$J885)=0,"",$G885*Settings!$B$6+$H885*Settings!$B$7)</f>
        <v/>
      </c>
      <c r="Q885" s="23" t="str">
        <f aca="false">IF(COUNTA($A885:$J885)=0,"",$L885*Settings!$B$8)</f>
        <v/>
      </c>
      <c r="R885" s="23" t="str">
        <f aca="false">IF(COUNTA($A885:$J885)=0,"",($P885+$Q885)*Settings!$B$9)</f>
        <v/>
      </c>
      <c r="S885" s="23" t="str">
        <f aca="false">IF(COUNTA($A885:$J885)=0,"",$C885+$J885+SUM($M885:$R885))</f>
        <v/>
      </c>
      <c r="T885" s="23" t="str">
        <f aca="false">IF(COUNTA($A885:$J885)=0,"",$L885-$S885)</f>
        <v/>
      </c>
      <c r="U885" s="24" t="str">
        <f aca="false">IF(COUNTA($A885:$J885)=0,"",IF($L885=0,0,$T885/$L885))</f>
        <v/>
      </c>
      <c r="V885" s="24" t="str">
        <f aca="false">IF(COUNTA($A885:$J885)=0,"",IF($D885=0,0,$E885/$D885))</f>
        <v/>
      </c>
      <c r="W885" s="24" t="str">
        <f aca="false">IF(COUNTA($A885:$J885)=0,"",IF($F885=0,0,$G885/$F885))</f>
        <v/>
      </c>
      <c r="X885" s="24" t="str">
        <f aca="false">IF(COUNTA($A885:$J885)=0,"",IF($F885=0,0,$H885/$F885))</f>
        <v/>
      </c>
      <c r="Y885" s="25" t="str">
        <f aca="false">IF(COUNTA($A885:$J885)=0,"",IF($C885=0,0,$L885/$C885))</f>
        <v/>
      </c>
      <c r="Z885" s="23" t="str">
        <f aca="false">IF(COUNTA($A885:$J885)=0,"",IF($G885=0,0,$C885/$G885))</f>
        <v/>
      </c>
      <c r="AA885" s="23" t="str">
        <f aca="false">IF(COUNTA($A885:$J885)=0,"",IF($G885=0,0,$T885/$G885))</f>
        <v/>
      </c>
      <c r="AB885" s="9" t="str">
        <f aca="false">IF(COUNTA($A885:$J885)=0,"",IF($B885="","Pick a product",IF($E885&gt;$D885,"Confirmed &gt; received",IF($F885&gt;$E885,"Dispatched &gt; confirmed",IF($G885+$H885&gt;$F885,"Delivered + returned &gt; dispatched","OK")))))</f>
        <v/>
      </c>
    </row>
    <row r="886" customFormat="false" ht="15" hidden="false" customHeight="false" outlineLevel="0" collapsed="false">
      <c r="A886" s="20"/>
      <c r="B886" s="14"/>
      <c r="C886" s="15"/>
      <c r="D886" s="21"/>
      <c r="E886" s="21"/>
      <c r="F886" s="21"/>
      <c r="G886" s="21"/>
      <c r="H886" s="21"/>
      <c r="I886" s="15"/>
      <c r="J886" s="15"/>
      <c r="K886" s="22" t="str">
        <f aca="false">IF(COUNTA($A886:$J886)=0,"",IF($I886&lt;&gt;"",$I886,IFERROR(INDEX(Settings!$B$14:$B$28,MATCH($B886,Settings!$A$14:$A$28,0)),0)))</f>
        <v/>
      </c>
      <c r="L886" s="23" t="str">
        <f aca="false">IF(COUNTA($A886:$J886)=0,"",$G886*($K886+IFERROR(INDEX(Settings!$C$14:$C$28,MATCH($B886,Settings!$A$14:$A$28,0)),0)))</f>
        <v/>
      </c>
      <c r="M886" s="23" t="str">
        <f aca="false">IF(COUNTA($A886:$J886)=0,"",($G886+$H886*Settings!$B$10)*IFERROR(INDEX(Settings!$D$14:$D$28,MATCH($B886,Settings!$A$14:$A$28,0)),0))</f>
        <v/>
      </c>
      <c r="N886" s="23" t="str">
        <f aca="false">IF(COUNTA($A886:$J886)=0,"",$F886*IFERROR(INDEX(Settings!$E$14:$E$28,MATCH($B886,Settings!$A$14:$A$28,0)),0))</f>
        <v/>
      </c>
      <c r="O886" s="23" t="str">
        <f aca="false">IF(COUNTA($A886:$J886)=0,"",$D886*Settings!$B$5)</f>
        <v/>
      </c>
      <c r="P886" s="23" t="str">
        <f aca="false">IF(COUNTA($A886:$J886)=0,"",$G886*Settings!$B$6+$H886*Settings!$B$7)</f>
        <v/>
      </c>
      <c r="Q886" s="23" t="str">
        <f aca="false">IF(COUNTA($A886:$J886)=0,"",$L886*Settings!$B$8)</f>
        <v/>
      </c>
      <c r="R886" s="23" t="str">
        <f aca="false">IF(COUNTA($A886:$J886)=0,"",($P886+$Q886)*Settings!$B$9)</f>
        <v/>
      </c>
      <c r="S886" s="23" t="str">
        <f aca="false">IF(COUNTA($A886:$J886)=0,"",$C886+$J886+SUM($M886:$R886))</f>
        <v/>
      </c>
      <c r="T886" s="23" t="str">
        <f aca="false">IF(COUNTA($A886:$J886)=0,"",$L886-$S886)</f>
        <v/>
      </c>
      <c r="U886" s="24" t="str">
        <f aca="false">IF(COUNTA($A886:$J886)=0,"",IF($L886=0,0,$T886/$L886))</f>
        <v/>
      </c>
      <c r="V886" s="24" t="str">
        <f aca="false">IF(COUNTA($A886:$J886)=0,"",IF($D886=0,0,$E886/$D886))</f>
        <v/>
      </c>
      <c r="W886" s="24" t="str">
        <f aca="false">IF(COUNTA($A886:$J886)=0,"",IF($F886=0,0,$G886/$F886))</f>
        <v/>
      </c>
      <c r="X886" s="24" t="str">
        <f aca="false">IF(COUNTA($A886:$J886)=0,"",IF($F886=0,0,$H886/$F886))</f>
        <v/>
      </c>
      <c r="Y886" s="25" t="str">
        <f aca="false">IF(COUNTA($A886:$J886)=0,"",IF($C886=0,0,$L886/$C886))</f>
        <v/>
      </c>
      <c r="Z886" s="23" t="str">
        <f aca="false">IF(COUNTA($A886:$J886)=0,"",IF($G886=0,0,$C886/$G886))</f>
        <v/>
      </c>
      <c r="AA886" s="23" t="str">
        <f aca="false">IF(COUNTA($A886:$J886)=0,"",IF($G886=0,0,$T886/$G886))</f>
        <v/>
      </c>
      <c r="AB886" s="9" t="str">
        <f aca="false">IF(COUNTA($A886:$J886)=0,"",IF($B886="","Pick a product",IF($E886&gt;$D886,"Confirmed &gt; received",IF($F886&gt;$E886,"Dispatched &gt; confirmed",IF($G886+$H886&gt;$F886,"Delivered + returned &gt; dispatched","OK")))))</f>
        <v/>
      </c>
    </row>
    <row r="887" customFormat="false" ht="15" hidden="false" customHeight="false" outlineLevel="0" collapsed="false">
      <c r="A887" s="20"/>
      <c r="B887" s="14"/>
      <c r="C887" s="15"/>
      <c r="D887" s="21"/>
      <c r="E887" s="21"/>
      <c r="F887" s="21"/>
      <c r="G887" s="21"/>
      <c r="H887" s="21"/>
      <c r="I887" s="15"/>
      <c r="J887" s="15"/>
      <c r="K887" s="22" t="str">
        <f aca="false">IF(COUNTA($A887:$J887)=0,"",IF($I887&lt;&gt;"",$I887,IFERROR(INDEX(Settings!$B$14:$B$28,MATCH($B887,Settings!$A$14:$A$28,0)),0)))</f>
        <v/>
      </c>
      <c r="L887" s="23" t="str">
        <f aca="false">IF(COUNTA($A887:$J887)=0,"",$G887*($K887+IFERROR(INDEX(Settings!$C$14:$C$28,MATCH($B887,Settings!$A$14:$A$28,0)),0)))</f>
        <v/>
      </c>
      <c r="M887" s="23" t="str">
        <f aca="false">IF(COUNTA($A887:$J887)=0,"",($G887+$H887*Settings!$B$10)*IFERROR(INDEX(Settings!$D$14:$D$28,MATCH($B887,Settings!$A$14:$A$28,0)),0))</f>
        <v/>
      </c>
      <c r="N887" s="23" t="str">
        <f aca="false">IF(COUNTA($A887:$J887)=0,"",$F887*IFERROR(INDEX(Settings!$E$14:$E$28,MATCH($B887,Settings!$A$14:$A$28,0)),0))</f>
        <v/>
      </c>
      <c r="O887" s="23" t="str">
        <f aca="false">IF(COUNTA($A887:$J887)=0,"",$D887*Settings!$B$5)</f>
        <v/>
      </c>
      <c r="P887" s="23" t="str">
        <f aca="false">IF(COUNTA($A887:$J887)=0,"",$G887*Settings!$B$6+$H887*Settings!$B$7)</f>
        <v/>
      </c>
      <c r="Q887" s="23" t="str">
        <f aca="false">IF(COUNTA($A887:$J887)=0,"",$L887*Settings!$B$8)</f>
        <v/>
      </c>
      <c r="R887" s="23" t="str">
        <f aca="false">IF(COUNTA($A887:$J887)=0,"",($P887+$Q887)*Settings!$B$9)</f>
        <v/>
      </c>
      <c r="S887" s="23" t="str">
        <f aca="false">IF(COUNTA($A887:$J887)=0,"",$C887+$J887+SUM($M887:$R887))</f>
        <v/>
      </c>
      <c r="T887" s="23" t="str">
        <f aca="false">IF(COUNTA($A887:$J887)=0,"",$L887-$S887)</f>
        <v/>
      </c>
      <c r="U887" s="24" t="str">
        <f aca="false">IF(COUNTA($A887:$J887)=0,"",IF($L887=0,0,$T887/$L887))</f>
        <v/>
      </c>
      <c r="V887" s="24" t="str">
        <f aca="false">IF(COUNTA($A887:$J887)=0,"",IF($D887=0,0,$E887/$D887))</f>
        <v/>
      </c>
      <c r="W887" s="24" t="str">
        <f aca="false">IF(COUNTA($A887:$J887)=0,"",IF($F887=0,0,$G887/$F887))</f>
        <v/>
      </c>
      <c r="X887" s="24" t="str">
        <f aca="false">IF(COUNTA($A887:$J887)=0,"",IF($F887=0,0,$H887/$F887))</f>
        <v/>
      </c>
      <c r="Y887" s="25" t="str">
        <f aca="false">IF(COUNTA($A887:$J887)=0,"",IF($C887=0,0,$L887/$C887))</f>
        <v/>
      </c>
      <c r="Z887" s="23" t="str">
        <f aca="false">IF(COUNTA($A887:$J887)=0,"",IF($G887=0,0,$C887/$G887))</f>
        <v/>
      </c>
      <c r="AA887" s="23" t="str">
        <f aca="false">IF(COUNTA($A887:$J887)=0,"",IF($G887=0,0,$T887/$G887))</f>
        <v/>
      </c>
      <c r="AB887" s="9" t="str">
        <f aca="false">IF(COUNTA($A887:$J887)=0,"",IF($B887="","Pick a product",IF($E887&gt;$D887,"Confirmed &gt; received",IF($F887&gt;$E887,"Dispatched &gt; confirmed",IF($G887+$H887&gt;$F887,"Delivered + returned &gt; dispatched","OK")))))</f>
        <v/>
      </c>
    </row>
    <row r="888" customFormat="false" ht="15" hidden="false" customHeight="false" outlineLevel="0" collapsed="false">
      <c r="A888" s="20"/>
      <c r="B888" s="14"/>
      <c r="C888" s="15"/>
      <c r="D888" s="21"/>
      <c r="E888" s="21"/>
      <c r="F888" s="21"/>
      <c r="G888" s="21"/>
      <c r="H888" s="21"/>
      <c r="I888" s="15"/>
      <c r="J888" s="15"/>
      <c r="K888" s="22" t="str">
        <f aca="false">IF(COUNTA($A888:$J888)=0,"",IF($I888&lt;&gt;"",$I888,IFERROR(INDEX(Settings!$B$14:$B$28,MATCH($B888,Settings!$A$14:$A$28,0)),0)))</f>
        <v/>
      </c>
      <c r="L888" s="23" t="str">
        <f aca="false">IF(COUNTA($A888:$J888)=0,"",$G888*($K888+IFERROR(INDEX(Settings!$C$14:$C$28,MATCH($B888,Settings!$A$14:$A$28,0)),0)))</f>
        <v/>
      </c>
      <c r="M888" s="23" t="str">
        <f aca="false">IF(COUNTA($A888:$J888)=0,"",($G888+$H888*Settings!$B$10)*IFERROR(INDEX(Settings!$D$14:$D$28,MATCH($B888,Settings!$A$14:$A$28,0)),0))</f>
        <v/>
      </c>
      <c r="N888" s="23" t="str">
        <f aca="false">IF(COUNTA($A888:$J888)=0,"",$F888*IFERROR(INDEX(Settings!$E$14:$E$28,MATCH($B888,Settings!$A$14:$A$28,0)),0))</f>
        <v/>
      </c>
      <c r="O888" s="23" t="str">
        <f aca="false">IF(COUNTA($A888:$J888)=0,"",$D888*Settings!$B$5)</f>
        <v/>
      </c>
      <c r="P888" s="23" t="str">
        <f aca="false">IF(COUNTA($A888:$J888)=0,"",$G888*Settings!$B$6+$H888*Settings!$B$7)</f>
        <v/>
      </c>
      <c r="Q888" s="23" t="str">
        <f aca="false">IF(COUNTA($A888:$J888)=0,"",$L888*Settings!$B$8)</f>
        <v/>
      </c>
      <c r="R888" s="23" t="str">
        <f aca="false">IF(COUNTA($A888:$J888)=0,"",($P888+$Q888)*Settings!$B$9)</f>
        <v/>
      </c>
      <c r="S888" s="23" t="str">
        <f aca="false">IF(COUNTA($A888:$J888)=0,"",$C888+$J888+SUM($M888:$R888))</f>
        <v/>
      </c>
      <c r="T888" s="23" t="str">
        <f aca="false">IF(COUNTA($A888:$J888)=0,"",$L888-$S888)</f>
        <v/>
      </c>
      <c r="U888" s="24" t="str">
        <f aca="false">IF(COUNTA($A888:$J888)=0,"",IF($L888=0,0,$T888/$L888))</f>
        <v/>
      </c>
      <c r="V888" s="24" t="str">
        <f aca="false">IF(COUNTA($A888:$J888)=0,"",IF($D888=0,0,$E888/$D888))</f>
        <v/>
      </c>
      <c r="W888" s="24" t="str">
        <f aca="false">IF(COUNTA($A888:$J888)=0,"",IF($F888=0,0,$G888/$F888))</f>
        <v/>
      </c>
      <c r="X888" s="24" t="str">
        <f aca="false">IF(COUNTA($A888:$J888)=0,"",IF($F888=0,0,$H888/$F888))</f>
        <v/>
      </c>
      <c r="Y888" s="25" t="str">
        <f aca="false">IF(COUNTA($A888:$J888)=0,"",IF($C888=0,0,$L888/$C888))</f>
        <v/>
      </c>
      <c r="Z888" s="23" t="str">
        <f aca="false">IF(COUNTA($A888:$J888)=0,"",IF($G888=0,0,$C888/$G888))</f>
        <v/>
      </c>
      <c r="AA888" s="23" t="str">
        <f aca="false">IF(COUNTA($A888:$J888)=0,"",IF($G888=0,0,$T888/$G888))</f>
        <v/>
      </c>
      <c r="AB888" s="9" t="str">
        <f aca="false">IF(COUNTA($A888:$J888)=0,"",IF($B888="","Pick a product",IF($E888&gt;$D888,"Confirmed &gt; received",IF($F888&gt;$E888,"Dispatched &gt; confirmed",IF($G888+$H888&gt;$F888,"Delivered + returned &gt; dispatched","OK")))))</f>
        <v/>
      </c>
    </row>
    <row r="889" customFormat="false" ht="15" hidden="false" customHeight="false" outlineLevel="0" collapsed="false">
      <c r="A889" s="20"/>
      <c r="B889" s="14"/>
      <c r="C889" s="15"/>
      <c r="D889" s="21"/>
      <c r="E889" s="21"/>
      <c r="F889" s="21"/>
      <c r="G889" s="21"/>
      <c r="H889" s="21"/>
      <c r="I889" s="15"/>
      <c r="J889" s="15"/>
      <c r="K889" s="22" t="str">
        <f aca="false">IF(COUNTA($A889:$J889)=0,"",IF($I889&lt;&gt;"",$I889,IFERROR(INDEX(Settings!$B$14:$B$28,MATCH($B889,Settings!$A$14:$A$28,0)),0)))</f>
        <v/>
      </c>
      <c r="L889" s="23" t="str">
        <f aca="false">IF(COUNTA($A889:$J889)=0,"",$G889*($K889+IFERROR(INDEX(Settings!$C$14:$C$28,MATCH($B889,Settings!$A$14:$A$28,0)),0)))</f>
        <v/>
      </c>
      <c r="M889" s="23" t="str">
        <f aca="false">IF(COUNTA($A889:$J889)=0,"",($G889+$H889*Settings!$B$10)*IFERROR(INDEX(Settings!$D$14:$D$28,MATCH($B889,Settings!$A$14:$A$28,0)),0))</f>
        <v/>
      </c>
      <c r="N889" s="23" t="str">
        <f aca="false">IF(COUNTA($A889:$J889)=0,"",$F889*IFERROR(INDEX(Settings!$E$14:$E$28,MATCH($B889,Settings!$A$14:$A$28,0)),0))</f>
        <v/>
      </c>
      <c r="O889" s="23" t="str">
        <f aca="false">IF(COUNTA($A889:$J889)=0,"",$D889*Settings!$B$5)</f>
        <v/>
      </c>
      <c r="P889" s="23" t="str">
        <f aca="false">IF(COUNTA($A889:$J889)=0,"",$G889*Settings!$B$6+$H889*Settings!$B$7)</f>
        <v/>
      </c>
      <c r="Q889" s="23" t="str">
        <f aca="false">IF(COUNTA($A889:$J889)=0,"",$L889*Settings!$B$8)</f>
        <v/>
      </c>
      <c r="R889" s="23" t="str">
        <f aca="false">IF(COUNTA($A889:$J889)=0,"",($P889+$Q889)*Settings!$B$9)</f>
        <v/>
      </c>
      <c r="S889" s="23" t="str">
        <f aca="false">IF(COUNTA($A889:$J889)=0,"",$C889+$J889+SUM($M889:$R889))</f>
        <v/>
      </c>
      <c r="T889" s="23" t="str">
        <f aca="false">IF(COUNTA($A889:$J889)=0,"",$L889-$S889)</f>
        <v/>
      </c>
      <c r="U889" s="24" t="str">
        <f aca="false">IF(COUNTA($A889:$J889)=0,"",IF($L889=0,0,$T889/$L889))</f>
        <v/>
      </c>
      <c r="V889" s="24" t="str">
        <f aca="false">IF(COUNTA($A889:$J889)=0,"",IF($D889=0,0,$E889/$D889))</f>
        <v/>
      </c>
      <c r="W889" s="24" t="str">
        <f aca="false">IF(COUNTA($A889:$J889)=0,"",IF($F889=0,0,$G889/$F889))</f>
        <v/>
      </c>
      <c r="X889" s="24" t="str">
        <f aca="false">IF(COUNTA($A889:$J889)=0,"",IF($F889=0,0,$H889/$F889))</f>
        <v/>
      </c>
      <c r="Y889" s="25" t="str">
        <f aca="false">IF(COUNTA($A889:$J889)=0,"",IF($C889=0,0,$L889/$C889))</f>
        <v/>
      </c>
      <c r="Z889" s="23" t="str">
        <f aca="false">IF(COUNTA($A889:$J889)=0,"",IF($G889=0,0,$C889/$G889))</f>
        <v/>
      </c>
      <c r="AA889" s="23" t="str">
        <f aca="false">IF(COUNTA($A889:$J889)=0,"",IF($G889=0,0,$T889/$G889))</f>
        <v/>
      </c>
      <c r="AB889" s="9" t="str">
        <f aca="false">IF(COUNTA($A889:$J889)=0,"",IF($B889="","Pick a product",IF($E889&gt;$D889,"Confirmed &gt; received",IF($F889&gt;$E889,"Dispatched &gt; confirmed",IF($G889+$H889&gt;$F889,"Delivered + returned &gt; dispatched","OK")))))</f>
        <v/>
      </c>
    </row>
    <row r="890" customFormat="false" ht="15" hidden="false" customHeight="false" outlineLevel="0" collapsed="false">
      <c r="A890" s="20"/>
      <c r="B890" s="14"/>
      <c r="C890" s="15"/>
      <c r="D890" s="21"/>
      <c r="E890" s="21"/>
      <c r="F890" s="21"/>
      <c r="G890" s="21"/>
      <c r="H890" s="21"/>
      <c r="I890" s="15"/>
      <c r="J890" s="15"/>
      <c r="K890" s="22" t="str">
        <f aca="false">IF(COUNTA($A890:$J890)=0,"",IF($I890&lt;&gt;"",$I890,IFERROR(INDEX(Settings!$B$14:$B$28,MATCH($B890,Settings!$A$14:$A$28,0)),0)))</f>
        <v/>
      </c>
      <c r="L890" s="23" t="str">
        <f aca="false">IF(COUNTA($A890:$J890)=0,"",$G890*($K890+IFERROR(INDEX(Settings!$C$14:$C$28,MATCH($B890,Settings!$A$14:$A$28,0)),0)))</f>
        <v/>
      </c>
      <c r="M890" s="23" t="str">
        <f aca="false">IF(COUNTA($A890:$J890)=0,"",($G890+$H890*Settings!$B$10)*IFERROR(INDEX(Settings!$D$14:$D$28,MATCH($B890,Settings!$A$14:$A$28,0)),0))</f>
        <v/>
      </c>
      <c r="N890" s="23" t="str">
        <f aca="false">IF(COUNTA($A890:$J890)=0,"",$F890*IFERROR(INDEX(Settings!$E$14:$E$28,MATCH($B890,Settings!$A$14:$A$28,0)),0))</f>
        <v/>
      </c>
      <c r="O890" s="23" t="str">
        <f aca="false">IF(COUNTA($A890:$J890)=0,"",$D890*Settings!$B$5)</f>
        <v/>
      </c>
      <c r="P890" s="23" t="str">
        <f aca="false">IF(COUNTA($A890:$J890)=0,"",$G890*Settings!$B$6+$H890*Settings!$B$7)</f>
        <v/>
      </c>
      <c r="Q890" s="23" t="str">
        <f aca="false">IF(COUNTA($A890:$J890)=0,"",$L890*Settings!$B$8)</f>
        <v/>
      </c>
      <c r="R890" s="23" t="str">
        <f aca="false">IF(COUNTA($A890:$J890)=0,"",($P890+$Q890)*Settings!$B$9)</f>
        <v/>
      </c>
      <c r="S890" s="23" t="str">
        <f aca="false">IF(COUNTA($A890:$J890)=0,"",$C890+$J890+SUM($M890:$R890))</f>
        <v/>
      </c>
      <c r="T890" s="23" t="str">
        <f aca="false">IF(COUNTA($A890:$J890)=0,"",$L890-$S890)</f>
        <v/>
      </c>
      <c r="U890" s="24" t="str">
        <f aca="false">IF(COUNTA($A890:$J890)=0,"",IF($L890=0,0,$T890/$L890))</f>
        <v/>
      </c>
      <c r="V890" s="24" t="str">
        <f aca="false">IF(COUNTA($A890:$J890)=0,"",IF($D890=0,0,$E890/$D890))</f>
        <v/>
      </c>
      <c r="W890" s="24" t="str">
        <f aca="false">IF(COUNTA($A890:$J890)=0,"",IF($F890=0,0,$G890/$F890))</f>
        <v/>
      </c>
      <c r="X890" s="24" t="str">
        <f aca="false">IF(COUNTA($A890:$J890)=0,"",IF($F890=0,0,$H890/$F890))</f>
        <v/>
      </c>
      <c r="Y890" s="25" t="str">
        <f aca="false">IF(COUNTA($A890:$J890)=0,"",IF($C890=0,0,$L890/$C890))</f>
        <v/>
      </c>
      <c r="Z890" s="23" t="str">
        <f aca="false">IF(COUNTA($A890:$J890)=0,"",IF($G890=0,0,$C890/$G890))</f>
        <v/>
      </c>
      <c r="AA890" s="23" t="str">
        <f aca="false">IF(COUNTA($A890:$J890)=0,"",IF($G890=0,0,$T890/$G890))</f>
        <v/>
      </c>
      <c r="AB890" s="9" t="str">
        <f aca="false">IF(COUNTA($A890:$J890)=0,"",IF($B890="","Pick a product",IF($E890&gt;$D890,"Confirmed &gt; received",IF($F890&gt;$E890,"Dispatched &gt; confirmed",IF($G890+$H890&gt;$F890,"Delivered + returned &gt; dispatched","OK")))))</f>
        <v/>
      </c>
    </row>
    <row r="891" customFormat="false" ht="15" hidden="false" customHeight="false" outlineLevel="0" collapsed="false">
      <c r="A891" s="20"/>
      <c r="B891" s="14"/>
      <c r="C891" s="15"/>
      <c r="D891" s="21"/>
      <c r="E891" s="21"/>
      <c r="F891" s="21"/>
      <c r="G891" s="21"/>
      <c r="H891" s="21"/>
      <c r="I891" s="15"/>
      <c r="J891" s="15"/>
      <c r="K891" s="22" t="str">
        <f aca="false">IF(COUNTA($A891:$J891)=0,"",IF($I891&lt;&gt;"",$I891,IFERROR(INDEX(Settings!$B$14:$B$28,MATCH($B891,Settings!$A$14:$A$28,0)),0)))</f>
        <v/>
      </c>
      <c r="L891" s="23" t="str">
        <f aca="false">IF(COUNTA($A891:$J891)=0,"",$G891*($K891+IFERROR(INDEX(Settings!$C$14:$C$28,MATCH($B891,Settings!$A$14:$A$28,0)),0)))</f>
        <v/>
      </c>
      <c r="M891" s="23" t="str">
        <f aca="false">IF(COUNTA($A891:$J891)=0,"",($G891+$H891*Settings!$B$10)*IFERROR(INDEX(Settings!$D$14:$D$28,MATCH($B891,Settings!$A$14:$A$28,0)),0))</f>
        <v/>
      </c>
      <c r="N891" s="23" t="str">
        <f aca="false">IF(COUNTA($A891:$J891)=0,"",$F891*IFERROR(INDEX(Settings!$E$14:$E$28,MATCH($B891,Settings!$A$14:$A$28,0)),0))</f>
        <v/>
      </c>
      <c r="O891" s="23" t="str">
        <f aca="false">IF(COUNTA($A891:$J891)=0,"",$D891*Settings!$B$5)</f>
        <v/>
      </c>
      <c r="P891" s="23" t="str">
        <f aca="false">IF(COUNTA($A891:$J891)=0,"",$G891*Settings!$B$6+$H891*Settings!$B$7)</f>
        <v/>
      </c>
      <c r="Q891" s="23" t="str">
        <f aca="false">IF(COUNTA($A891:$J891)=0,"",$L891*Settings!$B$8)</f>
        <v/>
      </c>
      <c r="R891" s="23" t="str">
        <f aca="false">IF(COUNTA($A891:$J891)=0,"",($P891+$Q891)*Settings!$B$9)</f>
        <v/>
      </c>
      <c r="S891" s="23" t="str">
        <f aca="false">IF(COUNTA($A891:$J891)=0,"",$C891+$J891+SUM($M891:$R891))</f>
        <v/>
      </c>
      <c r="T891" s="23" t="str">
        <f aca="false">IF(COUNTA($A891:$J891)=0,"",$L891-$S891)</f>
        <v/>
      </c>
      <c r="U891" s="24" t="str">
        <f aca="false">IF(COUNTA($A891:$J891)=0,"",IF($L891=0,0,$T891/$L891))</f>
        <v/>
      </c>
      <c r="V891" s="24" t="str">
        <f aca="false">IF(COUNTA($A891:$J891)=0,"",IF($D891=0,0,$E891/$D891))</f>
        <v/>
      </c>
      <c r="W891" s="24" t="str">
        <f aca="false">IF(COUNTA($A891:$J891)=0,"",IF($F891=0,0,$G891/$F891))</f>
        <v/>
      </c>
      <c r="X891" s="24" t="str">
        <f aca="false">IF(COUNTA($A891:$J891)=0,"",IF($F891=0,0,$H891/$F891))</f>
        <v/>
      </c>
      <c r="Y891" s="25" t="str">
        <f aca="false">IF(COUNTA($A891:$J891)=0,"",IF($C891=0,0,$L891/$C891))</f>
        <v/>
      </c>
      <c r="Z891" s="23" t="str">
        <f aca="false">IF(COUNTA($A891:$J891)=0,"",IF($G891=0,0,$C891/$G891))</f>
        <v/>
      </c>
      <c r="AA891" s="23" t="str">
        <f aca="false">IF(COUNTA($A891:$J891)=0,"",IF($G891=0,0,$T891/$G891))</f>
        <v/>
      </c>
      <c r="AB891" s="9" t="str">
        <f aca="false">IF(COUNTA($A891:$J891)=0,"",IF($B891="","Pick a product",IF($E891&gt;$D891,"Confirmed &gt; received",IF($F891&gt;$E891,"Dispatched &gt; confirmed",IF($G891+$H891&gt;$F891,"Delivered + returned &gt; dispatched","OK")))))</f>
        <v/>
      </c>
    </row>
    <row r="892" customFormat="false" ht="15" hidden="false" customHeight="false" outlineLevel="0" collapsed="false">
      <c r="A892" s="20"/>
      <c r="B892" s="14"/>
      <c r="C892" s="15"/>
      <c r="D892" s="21"/>
      <c r="E892" s="21"/>
      <c r="F892" s="21"/>
      <c r="G892" s="21"/>
      <c r="H892" s="21"/>
      <c r="I892" s="15"/>
      <c r="J892" s="15"/>
      <c r="K892" s="22" t="str">
        <f aca="false">IF(COUNTA($A892:$J892)=0,"",IF($I892&lt;&gt;"",$I892,IFERROR(INDEX(Settings!$B$14:$B$28,MATCH($B892,Settings!$A$14:$A$28,0)),0)))</f>
        <v/>
      </c>
      <c r="L892" s="23" t="str">
        <f aca="false">IF(COUNTA($A892:$J892)=0,"",$G892*($K892+IFERROR(INDEX(Settings!$C$14:$C$28,MATCH($B892,Settings!$A$14:$A$28,0)),0)))</f>
        <v/>
      </c>
      <c r="M892" s="23" t="str">
        <f aca="false">IF(COUNTA($A892:$J892)=0,"",($G892+$H892*Settings!$B$10)*IFERROR(INDEX(Settings!$D$14:$D$28,MATCH($B892,Settings!$A$14:$A$28,0)),0))</f>
        <v/>
      </c>
      <c r="N892" s="23" t="str">
        <f aca="false">IF(COUNTA($A892:$J892)=0,"",$F892*IFERROR(INDEX(Settings!$E$14:$E$28,MATCH($B892,Settings!$A$14:$A$28,0)),0))</f>
        <v/>
      </c>
      <c r="O892" s="23" t="str">
        <f aca="false">IF(COUNTA($A892:$J892)=0,"",$D892*Settings!$B$5)</f>
        <v/>
      </c>
      <c r="P892" s="23" t="str">
        <f aca="false">IF(COUNTA($A892:$J892)=0,"",$G892*Settings!$B$6+$H892*Settings!$B$7)</f>
        <v/>
      </c>
      <c r="Q892" s="23" t="str">
        <f aca="false">IF(COUNTA($A892:$J892)=0,"",$L892*Settings!$B$8)</f>
        <v/>
      </c>
      <c r="R892" s="23" t="str">
        <f aca="false">IF(COUNTA($A892:$J892)=0,"",($P892+$Q892)*Settings!$B$9)</f>
        <v/>
      </c>
      <c r="S892" s="23" t="str">
        <f aca="false">IF(COUNTA($A892:$J892)=0,"",$C892+$J892+SUM($M892:$R892))</f>
        <v/>
      </c>
      <c r="T892" s="23" t="str">
        <f aca="false">IF(COUNTA($A892:$J892)=0,"",$L892-$S892)</f>
        <v/>
      </c>
      <c r="U892" s="24" t="str">
        <f aca="false">IF(COUNTA($A892:$J892)=0,"",IF($L892=0,0,$T892/$L892))</f>
        <v/>
      </c>
      <c r="V892" s="24" t="str">
        <f aca="false">IF(COUNTA($A892:$J892)=0,"",IF($D892=0,0,$E892/$D892))</f>
        <v/>
      </c>
      <c r="W892" s="24" t="str">
        <f aca="false">IF(COUNTA($A892:$J892)=0,"",IF($F892=0,0,$G892/$F892))</f>
        <v/>
      </c>
      <c r="X892" s="24" t="str">
        <f aca="false">IF(COUNTA($A892:$J892)=0,"",IF($F892=0,0,$H892/$F892))</f>
        <v/>
      </c>
      <c r="Y892" s="25" t="str">
        <f aca="false">IF(COUNTA($A892:$J892)=0,"",IF($C892=0,0,$L892/$C892))</f>
        <v/>
      </c>
      <c r="Z892" s="23" t="str">
        <f aca="false">IF(COUNTA($A892:$J892)=0,"",IF($G892=0,0,$C892/$G892))</f>
        <v/>
      </c>
      <c r="AA892" s="23" t="str">
        <f aca="false">IF(COUNTA($A892:$J892)=0,"",IF($G892=0,0,$T892/$G892))</f>
        <v/>
      </c>
      <c r="AB892" s="9" t="str">
        <f aca="false">IF(COUNTA($A892:$J892)=0,"",IF($B892="","Pick a product",IF($E892&gt;$D892,"Confirmed &gt; received",IF($F892&gt;$E892,"Dispatched &gt; confirmed",IF($G892+$H892&gt;$F892,"Delivered + returned &gt; dispatched","OK")))))</f>
        <v/>
      </c>
    </row>
    <row r="893" customFormat="false" ht="15" hidden="false" customHeight="false" outlineLevel="0" collapsed="false">
      <c r="A893" s="20"/>
      <c r="B893" s="14"/>
      <c r="C893" s="15"/>
      <c r="D893" s="21"/>
      <c r="E893" s="21"/>
      <c r="F893" s="21"/>
      <c r="G893" s="21"/>
      <c r="H893" s="21"/>
      <c r="I893" s="15"/>
      <c r="J893" s="15"/>
      <c r="K893" s="22" t="str">
        <f aca="false">IF(COUNTA($A893:$J893)=0,"",IF($I893&lt;&gt;"",$I893,IFERROR(INDEX(Settings!$B$14:$B$28,MATCH($B893,Settings!$A$14:$A$28,0)),0)))</f>
        <v/>
      </c>
      <c r="L893" s="23" t="str">
        <f aca="false">IF(COUNTA($A893:$J893)=0,"",$G893*($K893+IFERROR(INDEX(Settings!$C$14:$C$28,MATCH($B893,Settings!$A$14:$A$28,0)),0)))</f>
        <v/>
      </c>
      <c r="M893" s="23" t="str">
        <f aca="false">IF(COUNTA($A893:$J893)=0,"",($G893+$H893*Settings!$B$10)*IFERROR(INDEX(Settings!$D$14:$D$28,MATCH($B893,Settings!$A$14:$A$28,0)),0))</f>
        <v/>
      </c>
      <c r="N893" s="23" t="str">
        <f aca="false">IF(COUNTA($A893:$J893)=0,"",$F893*IFERROR(INDEX(Settings!$E$14:$E$28,MATCH($B893,Settings!$A$14:$A$28,0)),0))</f>
        <v/>
      </c>
      <c r="O893" s="23" t="str">
        <f aca="false">IF(COUNTA($A893:$J893)=0,"",$D893*Settings!$B$5)</f>
        <v/>
      </c>
      <c r="P893" s="23" t="str">
        <f aca="false">IF(COUNTA($A893:$J893)=0,"",$G893*Settings!$B$6+$H893*Settings!$B$7)</f>
        <v/>
      </c>
      <c r="Q893" s="23" t="str">
        <f aca="false">IF(COUNTA($A893:$J893)=0,"",$L893*Settings!$B$8)</f>
        <v/>
      </c>
      <c r="R893" s="23" t="str">
        <f aca="false">IF(COUNTA($A893:$J893)=0,"",($P893+$Q893)*Settings!$B$9)</f>
        <v/>
      </c>
      <c r="S893" s="23" t="str">
        <f aca="false">IF(COUNTA($A893:$J893)=0,"",$C893+$J893+SUM($M893:$R893))</f>
        <v/>
      </c>
      <c r="T893" s="23" t="str">
        <f aca="false">IF(COUNTA($A893:$J893)=0,"",$L893-$S893)</f>
        <v/>
      </c>
      <c r="U893" s="24" t="str">
        <f aca="false">IF(COUNTA($A893:$J893)=0,"",IF($L893=0,0,$T893/$L893))</f>
        <v/>
      </c>
      <c r="V893" s="24" t="str">
        <f aca="false">IF(COUNTA($A893:$J893)=0,"",IF($D893=0,0,$E893/$D893))</f>
        <v/>
      </c>
      <c r="W893" s="24" t="str">
        <f aca="false">IF(COUNTA($A893:$J893)=0,"",IF($F893=0,0,$G893/$F893))</f>
        <v/>
      </c>
      <c r="X893" s="24" t="str">
        <f aca="false">IF(COUNTA($A893:$J893)=0,"",IF($F893=0,0,$H893/$F893))</f>
        <v/>
      </c>
      <c r="Y893" s="25" t="str">
        <f aca="false">IF(COUNTA($A893:$J893)=0,"",IF($C893=0,0,$L893/$C893))</f>
        <v/>
      </c>
      <c r="Z893" s="23" t="str">
        <f aca="false">IF(COUNTA($A893:$J893)=0,"",IF($G893=0,0,$C893/$G893))</f>
        <v/>
      </c>
      <c r="AA893" s="23" t="str">
        <f aca="false">IF(COUNTA($A893:$J893)=0,"",IF($G893=0,0,$T893/$G893))</f>
        <v/>
      </c>
      <c r="AB893" s="9" t="str">
        <f aca="false">IF(COUNTA($A893:$J893)=0,"",IF($B893="","Pick a product",IF($E893&gt;$D893,"Confirmed &gt; received",IF($F893&gt;$E893,"Dispatched &gt; confirmed",IF($G893+$H893&gt;$F893,"Delivered + returned &gt; dispatched","OK")))))</f>
        <v/>
      </c>
    </row>
    <row r="894" customFormat="false" ht="15" hidden="false" customHeight="false" outlineLevel="0" collapsed="false">
      <c r="A894" s="20"/>
      <c r="B894" s="14"/>
      <c r="C894" s="15"/>
      <c r="D894" s="21"/>
      <c r="E894" s="21"/>
      <c r="F894" s="21"/>
      <c r="G894" s="21"/>
      <c r="H894" s="21"/>
      <c r="I894" s="15"/>
      <c r="J894" s="15"/>
      <c r="K894" s="22" t="str">
        <f aca="false">IF(COUNTA($A894:$J894)=0,"",IF($I894&lt;&gt;"",$I894,IFERROR(INDEX(Settings!$B$14:$B$28,MATCH($B894,Settings!$A$14:$A$28,0)),0)))</f>
        <v/>
      </c>
      <c r="L894" s="23" t="str">
        <f aca="false">IF(COUNTA($A894:$J894)=0,"",$G894*($K894+IFERROR(INDEX(Settings!$C$14:$C$28,MATCH($B894,Settings!$A$14:$A$28,0)),0)))</f>
        <v/>
      </c>
      <c r="M894" s="23" t="str">
        <f aca="false">IF(COUNTA($A894:$J894)=0,"",($G894+$H894*Settings!$B$10)*IFERROR(INDEX(Settings!$D$14:$D$28,MATCH($B894,Settings!$A$14:$A$28,0)),0))</f>
        <v/>
      </c>
      <c r="N894" s="23" t="str">
        <f aca="false">IF(COUNTA($A894:$J894)=0,"",$F894*IFERROR(INDEX(Settings!$E$14:$E$28,MATCH($B894,Settings!$A$14:$A$28,0)),0))</f>
        <v/>
      </c>
      <c r="O894" s="23" t="str">
        <f aca="false">IF(COUNTA($A894:$J894)=0,"",$D894*Settings!$B$5)</f>
        <v/>
      </c>
      <c r="P894" s="23" t="str">
        <f aca="false">IF(COUNTA($A894:$J894)=0,"",$G894*Settings!$B$6+$H894*Settings!$B$7)</f>
        <v/>
      </c>
      <c r="Q894" s="23" t="str">
        <f aca="false">IF(COUNTA($A894:$J894)=0,"",$L894*Settings!$B$8)</f>
        <v/>
      </c>
      <c r="R894" s="23" t="str">
        <f aca="false">IF(COUNTA($A894:$J894)=0,"",($P894+$Q894)*Settings!$B$9)</f>
        <v/>
      </c>
      <c r="S894" s="23" t="str">
        <f aca="false">IF(COUNTA($A894:$J894)=0,"",$C894+$J894+SUM($M894:$R894))</f>
        <v/>
      </c>
      <c r="T894" s="23" t="str">
        <f aca="false">IF(COUNTA($A894:$J894)=0,"",$L894-$S894)</f>
        <v/>
      </c>
      <c r="U894" s="24" t="str">
        <f aca="false">IF(COUNTA($A894:$J894)=0,"",IF($L894=0,0,$T894/$L894))</f>
        <v/>
      </c>
      <c r="V894" s="24" t="str">
        <f aca="false">IF(COUNTA($A894:$J894)=0,"",IF($D894=0,0,$E894/$D894))</f>
        <v/>
      </c>
      <c r="W894" s="24" t="str">
        <f aca="false">IF(COUNTA($A894:$J894)=0,"",IF($F894=0,0,$G894/$F894))</f>
        <v/>
      </c>
      <c r="X894" s="24" t="str">
        <f aca="false">IF(COUNTA($A894:$J894)=0,"",IF($F894=0,0,$H894/$F894))</f>
        <v/>
      </c>
      <c r="Y894" s="25" t="str">
        <f aca="false">IF(COUNTA($A894:$J894)=0,"",IF($C894=0,0,$L894/$C894))</f>
        <v/>
      </c>
      <c r="Z894" s="23" t="str">
        <f aca="false">IF(COUNTA($A894:$J894)=0,"",IF($G894=0,0,$C894/$G894))</f>
        <v/>
      </c>
      <c r="AA894" s="23" t="str">
        <f aca="false">IF(COUNTA($A894:$J894)=0,"",IF($G894=0,0,$T894/$G894))</f>
        <v/>
      </c>
      <c r="AB894" s="9" t="str">
        <f aca="false">IF(COUNTA($A894:$J894)=0,"",IF($B894="","Pick a product",IF($E894&gt;$D894,"Confirmed &gt; received",IF($F894&gt;$E894,"Dispatched &gt; confirmed",IF($G894+$H894&gt;$F894,"Delivered + returned &gt; dispatched","OK")))))</f>
        <v/>
      </c>
    </row>
    <row r="895" customFormat="false" ht="15" hidden="false" customHeight="false" outlineLevel="0" collapsed="false">
      <c r="A895" s="20"/>
      <c r="B895" s="14"/>
      <c r="C895" s="15"/>
      <c r="D895" s="21"/>
      <c r="E895" s="21"/>
      <c r="F895" s="21"/>
      <c r="G895" s="21"/>
      <c r="H895" s="21"/>
      <c r="I895" s="15"/>
      <c r="J895" s="15"/>
      <c r="K895" s="22" t="str">
        <f aca="false">IF(COUNTA($A895:$J895)=0,"",IF($I895&lt;&gt;"",$I895,IFERROR(INDEX(Settings!$B$14:$B$28,MATCH($B895,Settings!$A$14:$A$28,0)),0)))</f>
        <v/>
      </c>
      <c r="L895" s="23" t="str">
        <f aca="false">IF(COUNTA($A895:$J895)=0,"",$G895*($K895+IFERROR(INDEX(Settings!$C$14:$C$28,MATCH($B895,Settings!$A$14:$A$28,0)),0)))</f>
        <v/>
      </c>
      <c r="M895" s="23" t="str">
        <f aca="false">IF(COUNTA($A895:$J895)=0,"",($G895+$H895*Settings!$B$10)*IFERROR(INDEX(Settings!$D$14:$D$28,MATCH($B895,Settings!$A$14:$A$28,0)),0))</f>
        <v/>
      </c>
      <c r="N895" s="23" t="str">
        <f aca="false">IF(COUNTA($A895:$J895)=0,"",$F895*IFERROR(INDEX(Settings!$E$14:$E$28,MATCH($B895,Settings!$A$14:$A$28,0)),0))</f>
        <v/>
      </c>
      <c r="O895" s="23" t="str">
        <f aca="false">IF(COUNTA($A895:$J895)=0,"",$D895*Settings!$B$5)</f>
        <v/>
      </c>
      <c r="P895" s="23" t="str">
        <f aca="false">IF(COUNTA($A895:$J895)=0,"",$G895*Settings!$B$6+$H895*Settings!$B$7)</f>
        <v/>
      </c>
      <c r="Q895" s="23" t="str">
        <f aca="false">IF(COUNTA($A895:$J895)=0,"",$L895*Settings!$B$8)</f>
        <v/>
      </c>
      <c r="R895" s="23" t="str">
        <f aca="false">IF(COUNTA($A895:$J895)=0,"",($P895+$Q895)*Settings!$B$9)</f>
        <v/>
      </c>
      <c r="S895" s="23" t="str">
        <f aca="false">IF(COUNTA($A895:$J895)=0,"",$C895+$J895+SUM($M895:$R895))</f>
        <v/>
      </c>
      <c r="T895" s="23" t="str">
        <f aca="false">IF(COUNTA($A895:$J895)=0,"",$L895-$S895)</f>
        <v/>
      </c>
      <c r="U895" s="24" t="str">
        <f aca="false">IF(COUNTA($A895:$J895)=0,"",IF($L895=0,0,$T895/$L895))</f>
        <v/>
      </c>
      <c r="V895" s="24" t="str">
        <f aca="false">IF(COUNTA($A895:$J895)=0,"",IF($D895=0,0,$E895/$D895))</f>
        <v/>
      </c>
      <c r="W895" s="24" t="str">
        <f aca="false">IF(COUNTA($A895:$J895)=0,"",IF($F895=0,0,$G895/$F895))</f>
        <v/>
      </c>
      <c r="X895" s="24" t="str">
        <f aca="false">IF(COUNTA($A895:$J895)=0,"",IF($F895=0,0,$H895/$F895))</f>
        <v/>
      </c>
      <c r="Y895" s="25" t="str">
        <f aca="false">IF(COUNTA($A895:$J895)=0,"",IF($C895=0,0,$L895/$C895))</f>
        <v/>
      </c>
      <c r="Z895" s="23" t="str">
        <f aca="false">IF(COUNTA($A895:$J895)=0,"",IF($G895=0,0,$C895/$G895))</f>
        <v/>
      </c>
      <c r="AA895" s="23" t="str">
        <f aca="false">IF(COUNTA($A895:$J895)=0,"",IF($G895=0,0,$T895/$G895))</f>
        <v/>
      </c>
      <c r="AB895" s="9" t="str">
        <f aca="false">IF(COUNTA($A895:$J895)=0,"",IF($B895="","Pick a product",IF($E895&gt;$D895,"Confirmed &gt; received",IF($F895&gt;$E895,"Dispatched &gt; confirmed",IF($G895+$H895&gt;$F895,"Delivered + returned &gt; dispatched","OK")))))</f>
        <v/>
      </c>
    </row>
    <row r="896" customFormat="false" ht="15" hidden="false" customHeight="false" outlineLevel="0" collapsed="false">
      <c r="A896" s="20"/>
      <c r="B896" s="14"/>
      <c r="C896" s="15"/>
      <c r="D896" s="21"/>
      <c r="E896" s="21"/>
      <c r="F896" s="21"/>
      <c r="G896" s="21"/>
      <c r="H896" s="21"/>
      <c r="I896" s="15"/>
      <c r="J896" s="15"/>
      <c r="K896" s="22" t="str">
        <f aca="false">IF(COUNTA($A896:$J896)=0,"",IF($I896&lt;&gt;"",$I896,IFERROR(INDEX(Settings!$B$14:$B$28,MATCH($B896,Settings!$A$14:$A$28,0)),0)))</f>
        <v/>
      </c>
      <c r="L896" s="23" t="str">
        <f aca="false">IF(COUNTA($A896:$J896)=0,"",$G896*($K896+IFERROR(INDEX(Settings!$C$14:$C$28,MATCH($B896,Settings!$A$14:$A$28,0)),0)))</f>
        <v/>
      </c>
      <c r="M896" s="23" t="str">
        <f aca="false">IF(COUNTA($A896:$J896)=0,"",($G896+$H896*Settings!$B$10)*IFERROR(INDEX(Settings!$D$14:$D$28,MATCH($B896,Settings!$A$14:$A$28,0)),0))</f>
        <v/>
      </c>
      <c r="N896" s="23" t="str">
        <f aca="false">IF(COUNTA($A896:$J896)=0,"",$F896*IFERROR(INDEX(Settings!$E$14:$E$28,MATCH($B896,Settings!$A$14:$A$28,0)),0))</f>
        <v/>
      </c>
      <c r="O896" s="23" t="str">
        <f aca="false">IF(COUNTA($A896:$J896)=0,"",$D896*Settings!$B$5)</f>
        <v/>
      </c>
      <c r="P896" s="23" t="str">
        <f aca="false">IF(COUNTA($A896:$J896)=0,"",$G896*Settings!$B$6+$H896*Settings!$B$7)</f>
        <v/>
      </c>
      <c r="Q896" s="23" t="str">
        <f aca="false">IF(COUNTA($A896:$J896)=0,"",$L896*Settings!$B$8)</f>
        <v/>
      </c>
      <c r="R896" s="23" t="str">
        <f aca="false">IF(COUNTA($A896:$J896)=0,"",($P896+$Q896)*Settings!$B$9)</f>
        <v/>
      </c>
      <c r="S896" s="23" t="str">
        <f aca="false">IF(COUNTA($A896:$J896)=0,"",$C896+$J896+SUM($M896:$R896))</f>
        <v/>
      </c>
      <c r="T896" s="23" t="str">
        <f aca="false">IF(COUNTA($A896:$J896)=0,"",$L896-$S896)</f>
        <v/>
      </c>
      <c r="U896" s="24" t="str">
        <f aca="false">IF(COUNTA($A896:$J896)=0,"",IF($L896=0,0,$T896/$L896))</f>
        <v/>
      </c>
      <c r="V896" s="24" t="str">
        <f aca="false">IF(COUNTA($A896:$J896)=0,"",IF($D896=0,0,$E896/$D896))</f>
        <v/>
      </c>
      <c r="W896" s="24" t="str">
        <f aca="false">IF(COUNTA($A896:$J896)=0,"",IF($F896=0,0,$G896/$F896))</f>
        <v/>
      </c>
      <c r="X896" s="24" t="str">
        <f aca="false">IF(COUNTA($A896:$J896)=0,"",IF($F896=0,0,$H896/$F896))</f>
        <v/>
      </c>
      <c r="Y896" s="25" t="str">
        <f aca="false">IF(COUNTA($A896:$J896)=0,"",IF($C896=0,0,$L896/$C896))</f>
        <v/>
      </c>
      <c r="Z896" s="23" t="str">
        <f aca="false">IF(COUNTA($A896:$J896)=0,"",IF($G896=0,0,$C896/$G896))</f>
        <v/>
      </c>
      <c r="AA896" s="23" t="str">
        <f aca="false">IF(COUNTA($A896:$J896)=0,"",IF($G896=0,0,$T896/$G896))</f>
        <v/>
      </c>
      <c r="AB896" s="9" t="str">
        <f aca="false">IF(COUNTA($A896:$J896)=0,"",IF($B896="","Pick a product",IF($E896&gt;$D896,"Confirmed &gt; received",IF($F896&gt;$E896,"Dispatched &gt; confirmed",IF($G896+$H896&gt;$F896,"Delivered + returned &gt; dispatched","OK")))))</f>
        <v/>
      </c>
    </row>
    <row r="897" customFormat="false" ht="15" hidden="false" customHeight="false" outlineLevel="0" collapsed="false">
      <c r="A897" s="20"/>
      <c r="B897" s="14"/>
      <c r="C897" s="15"/>
      <c r="D897" s="21"/>
      <c r="E897" s="21"/>
      <c r="F897" s="21"/>
      <c r="G897" s="21"/>
      <c r="H897" s="21"/>
      <c r="I897" s="15"/>
      <c r="J897" s="15"/>
      <c r="K897" s="22" t="str">
        <f aca="false">IF(COUNTA($A897:$J897)=0,"",IF($I897&lt;&gt;"",$I897,IFERROR(INDEX(Settings!$B$14:$B$28,MATCH($B897,Settings!$A$14:$A$28,0)),0)))</f>
        <v/>
      </c>
      <c r="L897" s="23" t="str">
        <f aca="false">IF(COUNTA($A897:$J897)=0,"",$G897*($K897+IFERROR(INDEX(Settings!$C$14:$C$28,MATCH($B897,Settings!$A$14:$A$28,0)),0)))</f>
        <v/>
      </c>
      <c r="M897" s="23" t="str">
        <f aca="false">IF(COUNTA($A897:$J897)=0,"",($G897+$H897*Settings!$B$10)*IFERROR(INDEX(Settings!$D$14:$D$28,MATCH($B897,Settings!$A$14:$A$28,0)),0))</f>
        <v/>
      </c>
      <c r="N897" s="23" t="str">
        <f aca="false">IF(COUNTA($A897:$J897)=0,"",$F897*IFERROR(INDEX(Settings!$E$14:$E$28,MATCH($B897,Settings!$A$14:$A$28,0)),0))</f>
        <v/>
      </c>
      <c r="O897" s="23" t="str">
        <f aca="false">IF(COUNTA($A897:$J897)=0,"",$D897*Settings!$B$5)</f>
        <v/>
      </c>
      <c r="P897" s="23" t="str">
        <f aca="false">IF(COUNTA($A897:$J897)=0,"",$G897*Settings!$B$6+$H897*Settings!$B$7)</f>
        <v/>
      </c>
      <c r="Q897" s="23" t="str">
        <f aca="false">IF(COUNTA($A897:$J897)=0,"",$L897*Settings!$B$8)</f>
        <v/>
      </c>
      <c r="R897" s="23" t="str">
        <f aca="false">IF(COUNTA($A897:$J897)=0,"",($P897+$Q897)*Settings!$B$9)</f>
        <v/>
      </c>
      <c r="S897" s="23" t="str">
        <f aca="false">IF(COUNTA($A897:$J897)=0,"",$C897+$J897+SUM($M897:$R897))</f>
        <v/>
      </c>
      <c r="T897" s="23" t="str">
        <f aca="false">IF(COUNTA($A897:$J897)=0,"",$L897-$S897)</f>
        <v/>
      </c>
      <c r="U897" s="24" t="str">
        <f aca="false">IF(COUNTA($A897:$J897)=0,"",IF($L897=0,0,$T897/$L897))</f>
        <v/>
      </c>
      <c r="V897" s="24" t="str">
        <f aca="false">IF(COUNTA($A897:$J897)=0,"",IF($D897=0,0,$E897/$D897))</f>
        <v/>
      </c>
      <c r="W897" s="24" t="str">
        <f aca="false">IF(COUNTA($A897:$J897)=0,"",IF($F897=0,0,$G897/$F897))</f>
        <v/>
      </c>
      <c r="X897" s="24" t="str">
        <f aca="false">IF(COUNTA($A897:$J897)=0,"",IF($F897=0,0,$H897/$F897))</f>
        <v/>
      </c>
      <c r="Y897" s="25" t="str">
        <f aca="false">IF(COUNTA($A897:$J897)=0,"",IF($C897=0,0,$L897/$C897))</f>
        <v/>
      </c>
      <c r="Z897" s="23" t="str">
        <f aca="false">IF(COUNTA($A897:$J897)=0,"",IF($G897=0,0,$C897/$G897))</f>
        <v/>
      </c>
      <c r="AA897" s="23" t="str">
        <f aca="false">IF(COUNTA($A897:$J897)=0,"",IF($G897=0,0,$T897/$G897))</f>
        <v/>
      </c>
      <c r="AB897" s="9" t="str">
        <f aca="false">IF(COUNTA($A897:$J897)=0,"",IF($B897="","Pick a product",IF($E897&gt;$D897,"Confirmed &gt; received",IF($F897&gt;$E897,"Dispatched &gt; confirmed",IF($G897+$H897&gt;$F897,"Delivered + returned &gt; dispatched","OK")))))</f>
        <v/>
      </c>
    </row>
    <row r="898" customFormat="false" ht="15" hidden="false" customHeight="false" outlineLevel="0" collapsed="false">
      <c r="A898" s="20"/>
      <c r="B898" s="14"/>
      <c r="C898" s="15"/>
      <c r="D898" s="21"/>
      <c r="E898" s="21"/>
      <c r="F898" s="21"/>
      <c r="G898" s="21"/>
      <c r="H898" s="21"/>
      <c r="I898" s="15"/>
      <c r="J898" s="15"/>
      <c r="K898" s="22" t="str">
        <f aca="false">IF(COUNTA($A898:$J898)=0,"",IF($I898&lt;&gt;"",$I898,IFERROR(INDEX(Settings!$B$14:$B$28,MATCH($B898,Settings!$A$14:$A$28,0)),0)))</f>
        <v/>
      </c>
      <c r="L898" s="23" t="str">
        <f aca="false">IF(COUNTA($A898:$J898)=0,"",$G898*($K898+IFERROR(INDEX(Settings!$C$14:$C$28,MATCH($B898,Settings!$A$14:$A$28,0)),0)))</f>
        <v/>
      </c>
      <c r="M898" s="23" t="str">
        <f aca="false">IF(COUNTA($A898:$J898)=0,"",($G898+$H898*Settings!$B$10)*IFERROR(INDEX(Settings!$D$14:$D$28,MATCH($B898,Settings!$A$14:$A$28,0)),0))</f>
        <v/>
      </c>
      <c r="N898" s="23" t="str">
        <f aca="false">IF(COUNTA($A898:$J898)=0,"",$F898*IFERROR(INDEX(Settings!$E$14:$E$28,MATCH($B898,Settings!$A$14:$A$28,0)),0))</f>
        <v/>
      </c>
      <c r="O898" s="23" t="str">
        <f aca="false">IF(COUNTA($A898:$J898)=0,"",$D898*Settings!$B$5)</f>
        <v/>
      </c>
      <c r="P898" s="23" t="str">
        <f aca="false">IF(COUNTA($A898:$J898)=0,"",$G898*Settings!$B$6+$H898*Settings!$B$7)</f>
        <v/>
      </c>
      <c r="Q898" s="23" t="str">
        <f aca="false">IF(COUNTA($A898:$J898)=0,"",$L898*Settings!$B$8)</f>
        <v/>
      </c>
      <c r="R898" s="23" t="str">
        <f aca="false">IF(COUNTA($A898:$J898)=0,"",($P898+$Q898)*Settings!$B$9)</f>
        <v/>
      </c>
      <c r="S898" s="23" t="str">
        <f aca="false">IF(COUNTA($A898:$J898)=0,"",$C898+$J898+SUM($M898:$R898))</f>
        <v/>
      </c>
      <c r="T898" s="23" t="str">
        <f aca="false">IF(COUNTA($A898:$J898)=0,"",$L898-$S898)</f>
        <v/>
      </c>
      <c r="U898" s="24" t="str">
        <f aca="false">IF(COUNTA($A898:$J898)=0,"",IF($L898=0,0,$T898/$L898))</f>
        <v/>
      </c>
      <c r="V898" s="24" t="str">
        <f aca="false">IF(COUNTA($A898:$J898)=0,"",IF($D898=0,0,$E898/$D898))</f>
        <v/>
      </c>
      <c r="W898" s="24" t="str">
        <f aca="false">IF(COUNTA($A898:$J898)=0,"",IF($F898=0,0,$G898/$F898))</f>
        <v/>
      </c>
      <c r="X898" s="24" t="str">
        <f aca="false">IF(COUNTA($A898:$J898)=0,"",IF($F898=0,0,$H898/$F898))</f>
        <v/>
      </c>
      <c r="Y898" s="25" t="str">
        <f aca="false">IF(COUNTA($A898:$J898)=0,"",IF($C898=0,0,$L898/$C898))</f>
        <v/>
      </c>
      <c r="Z898" s="23" t="str">
        <f aca="false">IF(COUNTA($A898:$J898)=0,"",IF($G898=0,0,$C898/$G898))</f>
        <v/>
      </c>
      <c r="AA898" s="23" t="str">
        <f aca="false">IF(COUNTA($A898:$J898)=0,"",IF($G898=0,0,$T898/$G898))</f>
        <v/>
      </c>
      <c r="AB898" s="9" t="str">
        <f aca="false">IF(COUNTA($A898:$J898)=0,"",IF($B898="","Pick a product",IF($E898&gt;$D898,"Confirmed &gt; received",IF($F898&gt;$E898,"Dispatched &gt; confirmed",IF($G898+$H898&gt;$F898,"Delivered + returned &gt; dispatched","OK")))))</f>
        <v/>
      </c>
    </row>
    <row r="899" customFormat="false" ht="15" hidden="false" customHeight="false" outlineLevel="0" collapsed="false">
      <c r="A899" s="20"/>
      <c r="B899" s="14"/>
      <c r="C899" s="15"/>
      <c r="D899" s="21"/>
      <c r="E899" s="21"/>
      <c r="F899" s="21"/>
      <c r="G899" s="21"/>
      <c r="H899" s="21"/>
      <c r="I899" s="15"/>
      <c r="J899" s="15"/>
      <c r="K899" s="22" t="str">
        <f aca="false">IF(COUNTA($A899:$J899)=0,"",IF($I899&lt;&gt;"",$I899,IFERROR(INDEX(Settings!$B$14:$B$28,MATCH($B899,Settings!$A$14:$A$28,0)),0)))</f>
        <v/>
      </c>
      <c r="L899" s="23" t="str">
        <f aca="false">IF(COUNTA($A899:$J899)=0,"",$G899*($K899+IFERROR(INDEX(Settings!$C$14:$C$28,MATCH($B899,Settings!$A$14:$A$28,0)),0)))</f>
        <v/>
      </c>
      <c r="M899" s="23" t="str">
        <f aca="false">IF(COUNTA($A899:$J899)=0,"",($G899+$H899*Settings!$B$10)*IFERROR(INDEX(Settings!$D$14:$D$28,MATCH($B899,Settings!$A$14:$A$28,0)),0))</f>
        <v/>
      </c>
      <c r="N899" s="23" t="str">
        <f aca="false">IF(COUNTA($A899:$J899)=0,"",$F899*IFERROR(INDEX(Settings!$E$14:$E$28,MATCH($B899,Settings!$A$14:$A$28,0)),0))</f>
        <v/>
      </c>
      <c r="O899" s="23" t="str">
        <f aca="false">IF(COUNTA($A899:$J899)=0,"",$D899*Settings!$B$5)</f>
        <v/>
      </c>
      <c r="P899" s="23" t="str">
        <f aca="false">IF(COUNTA($A899:$J899)=0,"",$G899*Settings!$B$6+$H899*Settings!$B$7)</f>
        <v/>
      </c>
      <c r="Q899" s="23" t="str">
        <f aca="false">IF(COUNTA($A899:$J899)=0,"",$L899*Settings!$B$8)</f>
        <v/>
      </c>
      <c r="R899" s="23" t="str">
        <f aca="false">IF(COUNTA($A899:$J899)=0,"",($P899+$Q899)*Settings!$B$9)</f>
        <v/>
      </c>
      <c r="S899" s="23" t="str">
        <f aca="false">IF(COUNTA($A899:$J899)=0,"",$C899+$J899+SUM($M899:$R899))</f>
        <v/>
      </c>
      <c r="T899" s="23" t="str">
        <f aca="false">IF(COUNTA($A899:$J899)=0,"",$L899-$S899)</f>
        <v/>
      </c>
      <c r="U899" s="24" t="str">
        <f aca="false">IF(COUNTA($A899:$J899)=0,"",IF($L899=0,0,$T899/$L899))</f>
        <v/>
      </c>
      <c r="V899" s="24" t="str">
        <f aca="false">IF(COUNTA($A899:$J899)=0,"",IF($D899=0,0,$E899/$D899))</f>
        <v/>
      </c>
      <c r="W899" s="24" t="str">
        <f aca="false">IF(COUNTA($A899:$J899)=0,"",IF($F899=0,0,$G899/$F899))</f>
        <v/>
      </c>
      <c r="X899" s="24" t="str">
        <f aca="false">IF(COUNTA($A899:$J899)=0,"",IF($F899=0,0,$H899/$F899))</f>
        <v/>
      </c>
      <c r="Y899" s="25" t="str">
        <f aca="false">IF(COUNTA($A899:$J899)=0,"",IF($C899=0,0,$L899/$C899))</f>
        <v/>
      </c>
      <c r="Z899" s="23" t="str">
        <f aca="false">IF(COUNTA($A899:$J899)=0,"",IF($G899=0,0,$C899/$G899))</f>
        <v/>
      </c>
      <c r="AA899" s="23" t="str">
        <f aca="false">IF(COUNTA($A899:$J899)=0,"",IF($G899=0,0,$T899/$G899))</f>
        <v/>
      </c>
      <c r="AB899" s="9" t="str">
        <f aca="false">IF(COUNTA($A899:$J899)=0,"",IF($B899="","Pick a product",IF($E899&gt;$D899,"Confirmed &gt; received",IF($F899&gt;$E899,"Dispatched &gt; confirmed",IF($G899+$H899&gt;$F899,"Delivered + returned &gt; dispatched","OK")))))</f>
        <v/>
      </c>
    </row>
    <row r="900" customFormat="false" ht="15" hidden="false" customHeight="false" outlineLevel="0" collapsed="false">
      <c r="A900" s="20"/>
      <c r="B900" s="14"/>
      <c r="C900" s="15"/>
      <c r="D900" s="21"/>
      <c r="E900" s="21"/>
      <c r="F900" s="21"/>
      <c r="G900" s="21"/>
      <c r="H900" s="21"/>
      <c r="I900" s="15"/>
      <c r="J900" s="15"/>
      <c r="K900" s="22" t="str">
        <f aca="false">IF(COUNTA($A900:$J900)=0,"",IF($I900&lt;&gt;"",$I900,IFERROR(INDEX(Settings!$B$14:$B$28,MATCH($B900,Settings!$A$14:$A$28,0)),0)))</f>
        <v/>
      </c>
      <c r="L900" s="23" t="str">
        <f aca="false">IF(COUNTA($A900:$J900)=0,"",$G900*($K900+IFERROR(INDEX(Settings!$C$14:$C$28,MATCH($B900,Settings!$A$14:$A$28,0)),0)))</f>
        <v/>
      </c>
      <c r="M900" s="23" t="str">
        <f aca="false">IF(COUNTA($A900:$J900)=0,"",($G900+$H900*Settings!$B$10)*IFERROR(INDEX(Settings!$D$14:$D$28,MATCH($B900,Settings!$A$14:$A$28,0)),0))</f>
        <v/>
      </c>
      <c r="N900" s="23" t="str">
        <f aca="false">IF(COUNTA($A900:$J900)=0,"",$F900*IFERROR(INDEX(Settings!$E$14:$E$28,MATCH($B900,Settings!$A$14:$A$28,0)),0))</f>
        <v/>
      </c>
      <c r="O900" s="23" t="str">
        <f aca="false">IF(COUNTA($A900:$J900)=0,"",$D900*Settings!$B$5)</f>
        <v/>
      </c>
      <c r="P900" s="23" t="str">
        <f aca="false">IF(COUNTA($A900:$J900)=0,"",$G900*Settings!$B$6+$H900*Settings!$B$7)</f>
        <v/>
      </c>
      <c r="Q900" s="23" t="str">
        <f aca="false">IF(COUNTA($A900:$J900)=0,"",$L900*Settings!$B$8)</f>
        <v/>
      </c>
      <c r="R900" s="23" t="str">
        <f aca="false">IF(COUNTA($A900:$J900)=0,"",($P900+$Q900)*Settings!$B$9)</f>
        <v/>
      </c>
      <c r="S900" s="23" t="str">
        <f aca="false">IF(COUNTA($A900:$J900)=0,"",$C900+$J900+SUM($M900:$R900))</f>
        <v/>
      </c>
      <c r="T900" s="23" t="str">
        <f aca="false">IF(COUNTA($A900:$J900)=0,"",$L900-$S900)</f>
        <v/>
      </c>
      <c r="U900" s="24" t="str">
        <f aca="false">IF(COUNTA($A900:$J900)=0,"",IF($L900=0,0,$T900/$L900))</f>
        <v/>
      </c>
      <c r="V900" s="24" t="str">
        <f aca="false">IF(COUNTA($A900:$J900)=0,"",IF($D900=0,0,$E900/$D900))</f>
        <v/>
      </c>
      <c r="W900" s="24" t="str">
        <f aca="false">IF(COUNTA($A900:$J900)=0,"",IF($F900=0,0,$G900/$F900))</f>
        <v/>
      </c>
      <c r="X900" s="24" t="str">
        <f aca="false">IF(COUNTA($A900:$J900)=0,"",IF($F900=0,0,$H900/$F900))</f>
        <v/>
      </c>
      <c r="Y900" s="25" t="str">
        <f aca="false">IF(COUNTA($A900:$J900)=0,"",IF($C900=0,0,$L900/$C900))</f>
        <v/>
      </c>
      <c r="Z900" s="23" t="str">
        <f aca="false">IF(COUNTA($A900:$J900)=0,"",IF($G900=0,0,$C900/$G900))</f>
        <v/>
      </c>
      <c r="AA900" s="23" t="str">
        <f aca="false">IF(COUNTA($A900:$J900)=0,"",IF($G900=0,0,$T900/$G900))</f>
        <v/>
      </c>
      <c r="AB900" s="9" t="str">
        <f aca="false">IF(COUNTA($A900:$J900)=0,"",IF($B900="","Pick a product",IF($E900&gt;$D900,"Confirmed &gt; received",IF($F900&gt;$E900,"Dispatched &gt; confirmed",IF($G900+$H900&gt;$F900,"Delivered + returned &gt; dispatched","OK")))))</f>
        <v/>
      </c>
    </row>
    <row r="901" customFormat="false" ht="15" hidden="false" customHeight="false" outlineLevel="0" collapsed="false">
      <c r="A901" s="20"/>
      <c r="B901" s="14"/>
      <c r="C901" s="15"/>
      <c r="D901" s="21"/>
      <c r="E901" s="21"/>
      <c r="F901" s="21"/>
      <c r="G901" s="21"/>
      <c r="H901" s="21"/>
      <c r="I901" s="15"/>
      <c r="J901" s="15"/>
      <c r="K901" s="22" t="str">
        <f aca="false">IF(COUNTA($A901:$J901)=0,"",IF($I901&lt;&gt;"",$I901,IFERROR(INDEX(Settings!$B$14:$B$28,MATCH($B901,Settings!$A$14:$A$28,0)),0)))</f>
        <v/>
      </c>
      <c r="L901" s="23" t="str">
        <f aca="false">IF(COUNTA($A901:$J901)=0,"",$G901*($K901+IFERROR(INDEX(Settings!$C$14:$C$28,MATCH($B901,Settings!$A$14:$A$28,0)),0)))</f>
        <v/>
      </c>
      <c r="M901" s="23" t="str">
        <f aca="false">IF(COUNTA($A901:$J901)=0,"",($G901+$H901*Settings!$B$10)*IFERROR(INDEX(Settings!$D$14:$D$28,MATCH($B901,Settings!$A$14:$A$28,0)),0))</f>
        <v/>
      </c>
      <c r="N901" s="23" t="str">
        <f aca="false">IF(COUNTA($A901:$J901)=0,"",$F901*IFERROR(INDEX(Settings!$E$14:$E$28,MATCH($B901,Settings!$A$14:$A$28,0)),0))</f>
        <v/>
      </c>
      <c r="O901" s="23" t="str">
        <f aca="false">IF(COUNTA($A901:$J901)=0,"",$D901*Settings!$B$5)</f>
        <v/>
      </c>
      <c r="P901" s="23" t="str">
        <f aca="false">IF(COUNTA($A901:$J901)=0,"",$G901*Settings!$B$6+$H901*Settings!$B$7)</f>
        <v/>
      </c>
      <c r="Q901" s="23" t="str">
        <f aca="false">IF(COUNTA($A901:$J901)=0,"",$L901*Settings!$B$8)</f>
        <v/>
      </c>
      <c r="R901" s="23" t="str">
        <f aca="false">IF(COUNTA($A901:$J901)=0,"",($P901+$Q901)*Settings!$B$9)</f>
        <v/>
      </c>
      <c r="S901" s="23" t="str">
        <f aca="false">IF(COUNTA($A901:$J901)=0,"",$C901+$J901+SUM($M901:$R901))</f>
        <v/>
      </c>
      <c r="T901" s="23" t="str">
        <f aca="false">IF(COUNTA($A901:$J901)=0,"",$L901-$S901)</f>
        <v/>
      </c>
      <c r="U901" s="24" t="str">
        <f aca="false">IF(COUNTA($A901:$J901)=0,"",IF($L901=0,0,$T901/$L901))</f>
        <v/>
      </c>
      <c r="V901" s="24" t="str">
        <f aca="false">IF(COUNTA($A901:$J901)=0,"",IF($D901=0,0,$E901/$D901))</f>
        <v/>
      </c>
      <c r="W901" s="24" t="str">
        <f aca="false">IF(COUNTA($A901:$J901)=0,"",IF($F901=0,0,$G901/$F901))</f>
        <v/>
      </c>
      <c r="X901" s="24" t="str">
        <f aca="false">IF(COUNTA($A901:$J901)=0,"",IF($F901=0,0,$H901/$F901))</f>
        <v/>
      </c>
      <c r="Y901" s="25" t="str">
        <f aca="false">IF(COUNTA($A901:$J901)=0,"",IF($C901=0,0,$L901/$C901))</f>
        <v/>
      </c>
      <c r="Z901" s="23" t="str">
        <f aca="false">IF(COUNTA($A901:$J901)=0,"",IF($G901=0,0,$C901/$G901))</f>
        <v/>
      </c>
      <c r="AA901" s="23" t="str">
        <f aca="false">IF(COUNTA($A901:$J901)=0,"",IF($G901=0,0,$T901/$G901))</f>
        <v/>
      </c>
      <c r="AB901" s="9" t="str">
        <f aca="false">IF(COUNTA($A901:$J901)=0,"",IF($B901="","Pick a product",IF($E901&gt;$D901,"Confirmed &gt; received",IF($F901&gt;$E901,"Dispatched &gt; confirmed",IF($G901+$H901&gt;$F901,"Delivered + returned &gt; dispatched","OK")))))</f>
        <v/>
      </c>
    </row>
    <row r="902" customFormat="false" ht="15" hidden="false" customHeight="false" outlineLevel="0" collapsed="false">
      <c r="A902" s="20"/>
      <c r="B902" s="14"/>
      <c r="C902" s="15"/>
      <c r="D902" s="21"/>
      <c r="E902" s="21"/>
      <c r="F902" s="21"/>
      <c r="G902" s="21"/>
      <c r="H902" s="21"/>
      <c r="I902" s="15"/>
      <c r="J902" s="15"/>
      <c r="K902" s="22" t="str">
        <f aca="false">IF(COUNTA($A902:$J902)=0,"",IF($I902&lt;&gt;"",$I902,IFERROR(INDEX(Settings!$B$14:$B$28,MATCH($B902,Settings!$A$14:$A$28,0)),0)))</f>
        <v/>
      </c>
      <c r="L902" s="23" t="str">
        <f aca="false">IF(COUNTA($A902:$J902)=0,"",$G902*($K902+IFERROR(INDEX(Settings!$C$14:$C$28,MATCH($B902,Settings!$A$14:$A$28,0)),0)))</f>
        <v/>
      </c>
      <c r="M902" s="23" t="str">
        <f aca="false">IF(COUNTA($A902:$J902)=0,"",($G902+$H902*Settings!$B$10)*IFERROR(INDEX(Settings!$D$14:$D$28,MATCH($B902,Settings!$A$14:$A$28,0)),0))</f>
        <v/>
      </c>
      <c r="N902" s="23" t="str">
        <f aca="false">IF(COUNTA($A902:$J902)=0,"",$F902*IFERROR(INDEX(Settings!$E$14:$E$28,MATCH($B902,Settings!$A$14:$A$28,0)),0))</f>
        <v/>
      </c>
      <c r="O902" s="23" t="str">
        <f aca="false">IF(COUNTA($A902:$J902)=0,"",$D902*Settings!$B$5)</f>
        <v/>
      </c>
      <c r="P902" s="23" t="str">
        <f aca="false">IF(COUNTA($A902:$J902)=0,"",$G902*Settings!$B$6+$H902*Settings!$B$7)</f>
        <v/>
      </c>
      <c r="Q902" s="23" t="str">
        <f aca="false">IF(COUNTA($A902:$J902)=0,"",$L902*Settings!$B$8)</f>
        <v/>
      </c>
      <c r="R902" s="23" t="str">
        <f aca="false">IF(COUNTA($A902:$J902)=0,"",($P902+$Q902)*Settings!$B$9)</f>
        <v/>
      </c>
      <c r="S902" s="23" t="str">
        <f aca="false">IF(COUNTA($A902:$J902)=0,"",$C902+$J902+SUM($M902:$R902))</f>
        <v/>
      </c>
      <c r="T902" s="23" t="str">
        <f aca="false">IF(COUNTA($A902:$J902)=0,"",$L902-$S902)</f>
        <v/>
      </c>
      <c r="U902" s="24" t="str">
        <f aca="false">IF(COUNTA($A902:$J902)=0,"",IF($L902=0,0,$T902/$L902))</f>
        <v/>
      </c>
      <c r="V902" s="24" t="str">
        <f aca="false">IF(COUNTA($A902:$J902)=0,"",IF($D902=0,0,$E902/$D902))</f>
        <v/>
      </c>
      <c r="W902" s="24" t="str">
        <f aca="false">IF(COUNTA($A902:$J902)=0,"",IF($F902=0,0,$G902/$F902))</f>
        <v/>
      </c>
      <c r="X902" s="24" t="str">
        <f aca="false">IF(COUNTA($A902:$J902)=0,"",IF($F902=0,0,$H902/$F902))</f>
        <v/>
      </c>
      <c r="Y902" s="25" t="str">
        <f aca="false">IF(COUNTA($A902:$J902)=0,"",IF($C902=0,0,$L902/$C902))</f>
        <v/>
      </c>
      <c r="Z902" s="23" t="str">
        <f aca="false">IF(COUNTA($A902:$J902)=0,"",IF($G902=0,0,$C902/$G902))</f>
        <v/>
      </c>
      <c r="AA902" s="23" t="str">
        <f aca="false">IF(COUNTA($A902:$J902)=0,"",IF($G902=0,0,$T902/$G902))</f>
        <v/>
      </c>
      <c r="AB902" s="9" t="str">
        <f aca="false">IF(COUNTA($A902:$J902)=0,"",IF($B902="","Pick a product",IF($E902&gt;$D902,"Confirmed &gt; received",IF($F902&gt;$E902,"Dispatched &gt; confirmed",IF($G902+$H902&gt;$F902,"Delivered + returned &gt; dispatched","OK")))))</f>
        <v/>
      </c>
    </row>
    <row r="903" customFormat="false" ht="15" hidden="false" customHeight="false" outlineLevel="0" collapsed="false">
      <c r="A903" s="20"/>
      <c r="B903" s="14"/>
      <c r="C903" s="15"/>
      <c r="D903" s="21"/>
      <c r="E903" s="21"/>
      <c r="F903" s="21"/>
      <c r="G903" s="21"/>
      <c r="H903" s="21"/>
      <c r="I903" s="15"/>
      <c r="J903" s="15"/>
      <c r="K903" s="22" t="str">
        <f aca="false">IF(COUNTA($A903:$J903)=0,"",IF($I903&lt;&gt;"",$I903,IFERROR(INDEX(Settings!$B$14:$B$28,MATCH($B903,Settings!$A$14:$A$28,0)),0)))</f>
        <v/>
      </c>
      <c r="L903" s="23" t="str">
        <f aca="false">IF(COUNTA($A903:$J903)=0,"",$G903*($K903+IFERROR(INDEX(Settings!$C$14:$C$28,MATCH($B903,Settings!$A$14:$A$28,0)),0)))</f>
        <v/>
      </c>
      <c r="M903" s="23" t="str">
        <f aca="false">IF(COUNTA($A903:$J903)=0,"",($G903+$H903*Settings!$B$10)*IFERROR(INDEX(Settings!$D$14:$D$28,MATCH($B903,Settings!$A$14:$A$28,0)),0))</f>
        <v/>
      </c>
      <c r="N903" s="23" t="str">
        <f aca="false">IF(COUNTA($A903:$J903)=0,"",$F903*IFERROR(INDEX(Settings!$E$14:$E$28,MATCH($B903,Settings!$A$14:$A$28,0)),0))</f>
        <v/>
      </c>
      <c r="O903" s="23" t="str">
        <f aca="false">IF(COUNTA($A903:$J903)=0,"",$D903*Settings!$B$5)</f>
        <v/>
      </c>
      <c r="P903" s="23" t="str">
        <f aca="false">IF(COUNTA($A903:$J903)=0,"",$G903*Settings!$B$6+$H903*Settings!$B$7)</f>
        <v/>
      </c>
      <c r="Q903" s="23" t="str">
        <f aca="false">IF(COUNTA($A903:$J903)=0,"",$L903*Settings!$B$8)</f>
        <v/>
      </c>
      <c r="R903" s="23" t="str">
        <f aca="false">IF(COUNTA($A903:$J903)=0,"",($P903+$Q903)*Settings!$B$9)</f>
        <v/>
      </c>
      <c r="S903" s="23" t="str">
        <f aca="false">IF(COUNTA($A903:$J903)=0,"",$C903+$J903+SUM($M903:$R903))</f>
        <v/>
      </c>
      <c r="T903" s="23" t="str">
        <f aca="false">IF(COUNTA($A903:$J903)=0,"",$L903-$S903)</f>
        <v/>
      </c>
      <c r="U903" s="24" t="str">
        <f aca="false">IF(COUNTA($A903:$J903)=0,"",IF($L903=0,0,$T903/$L903))</f>
        <v/>
      </c>
      <c r="V903" s="24" t="str">
        <f aca="false">IF(COUNTA($A903:$J903)=0,"",IF($D903=0,0,$E903/$D903))</f>
        <v/>
      </c>
      <c r="W903" s="24" t="str">
        <f aca="false">IF(COUNTA($A903:$J903)=0,"",IF($F903=0,0,$G903/$F903))</f>
        <v/>
      </c>
      <c r="X903" s="24" t="str">
        <f aca="false">IF(COUNTA($A903:$J903)=0,"",IF($F903=0,0,$H903/$F903))</f>
        <v/>
      </c>
      <c r="Y903" s="25" t="str">
        <f aca="false">IF(COUNTA($A903:$J903)=0,"",IF($C903=0,0,$L903/$C903))</f>
        <v/>
      </c>
      <c r="Z903" s="23" t="str">
        <f aca="false">IF(COUNTA($A903:$J903)=0,"",IF($G903=0,0,$C903/$G903))</f>
        <v/>
      </c>
      <c r="AA903" s="23" t="str">
        <f aca="false">IF(COUNTA($A903:$J903)=0,"",IF($G903=0,0,$T903/$G903))</f>
        <v/>
      </c>
      <c r="AB903" s="9" t="str">
        <f aca="false">IF(COUNTA($A903:$J903)=0,"",IF($B903="","Pick a product",IF($E903&gt;$D903,"Confirmed &gt; received",IF($F903&gt;$E903,"Dispatched &gt; confirmed",IF($G903+$H903&gt;$F903,"Delivered + returned &gt; dispatched","OK")))))</f>
        <v/>
      </c>
    </row>
    <row r="904" customFormat="false" ht="15" hidden="false" customHeight="false" outlineLevel="0" collapsed="false">
      <c r="A904" s="20"/>
      <c r="B904" s="14"/>
      <c r="C904" s="15"/>
      <c r="D904" s="21"/>
      <c r="E904" s="21"/>
      <c r="F904" s="21"/>
      <c r="G904" s="21"/>
      <c r="H904" s="21"/>
      <c r="I904" s="15"/>
      <c r="J904" s="15"/>
      <c r="K904" s="22" t="str">
        <f aca="false">IF(COUNTA($A904:$J904)=0,"",IF($I904&lt;&gt;"",$I904,IFERROR(INDEX(Settings!$B$14:$B$28,MATCH($B904,Settings!$A$14:$A$28,0)),0)))</f>
        <v/>
      </c>
      <c r="L904" s="23" t="str">
        <f aca="false">IF(COUNTA($A904:$J904)=0,"",$G904*($K904+IFERROR(INDEX(Settings!$C$14:$C$28,MATCH($B904,Settings!$A$14:$A$28,0)),0)))</f>
        <v/>
      </c>
      <c r="M904" s="23" t="str">
        <f aca="false">IF(COUNTA($A904:$J904)=0,"",($G904+$H904*Settings!$B$10)*IFERROR(INDEX(Settings!$D$14:$D$28,MATCH($B904,Settings!$A$14:$A$28,0)),0))</f>
        <v/>
      </c>
      <c r="N904" s="23" t="str">
        <f aca="false">IF(COUNTA($A904:$J904)=0,"",$F904*IFERROR(INDEX(Settings!$E$14:$E$28,MATCH($B904,Settings!$A$14:$A$28,0)),0))</f>
        <v/>
      </c>
      <c r="O904" s="23" t="str">
        <f aca="false">IF(COUNTA($A904:$J904)=0,"",$D904*Settings!$B$5)</f>
        <v/>
      </c>
      <c r="P904" s="23" t="str">
        <f aca="false">IF(COUNTA($A904:$J904)=0,"",$G904*Settings!$B$6+$H904*Settings!$B$7)</f>
        <v/>
      </c>
      <c r="Q904" s="23" t="str">
        <f aca="false">IF(COUNTA($A904:$J904)=0,"",$L904*Settings!$B$8)</f>
        <v/>
      </c>
      <c r="R904" s="23" t="str">
        <f aca="false">IF(COUNTA($A904:$J904)=0,"",($P904+$Q904)*Settings!$B$9)</f>
        <v/>
      </c>
      <c r="S904" s="23" t="str">
        <f aca="false">IF(COUNTA($A904:$J904)=0,"",$C904+$J904+SUM($M904:$R904))</f>
        <v/>
      </c>
      <c r="T904" s="23" t="str">
        <f aca="false">IF(COUNTA($A904:$J904)=0,"",$L904-$S904)</f>
        <v/>
      </c>
      <c r="U904" s="24" t="str">
        <f aca="false">IF(COUNTA($A904:$J904)=0,"",IF($L904=0,0,$T904/$L904))</f>
        <v/>
      </c>
      <c r="V904" s="24" t="str">
        <f aca="false">IF(COUNTA($A904:$J904)=0,"",IF($D904=0,0,$E904/$D904))</f>
        <v/>
      </c>
      <c r="W904" s="24" t="str">
        <f aca="false">IF(COUNTA($A904:$J904)=0,"",IF($F904=0,0,$G904/$F904))</f>
        <v/>
      </c>
      <c r="X904" s="24" t="str">
        <f aca="false">IF(COUNTA($A904:$J904)=0,"",IF($F904=0,0,$H904/$F904))</f>
        <v/>
      </c>
      <c r="Y904" s="25" t="str">
        <f aca="false">IF(COUNTA($A904:$J904)=0,"",IF($C904=0,0,$L904/$C904))</f>
        <v/>
      </c>
      <c r="Z904" s="23" t="str">
        <f aca="false">IF(COUNTA($A904:$J904)=0,"",IF($G904=0,0,$C904/$G904))</f>
        <v/>
      </c>
      <c r="AA904" s="23" t="str">
        <f aca="false">IF(COUNTA($A904:$J904)=0,"",IF($G904=0,0,$T904/$G904))</f>
        <v/>
      </c>
      <c r="AB904" s="9" t="str">
        <f aca="false">IF(COUNTA($A904:$J904)=0,"",IF($B904="","Pick a product",IF($E904&gt;$D904,"Confirmed &gt; received",IF($F904&gt;$E904,"Dispatched &gt; confirmed",IF($G904+$H904&gt;$F904,"Delivered + returned &gt; dispatched","OK")))))</f>
        <v/>
      </c>
    </row>
    <row r="905" customFormat="false" ht="15" hidden="false" customHeight="false" outlineLevel="0" collapsed="false">
      <c r="A905" s="20"/>
      <c r="B905" s="14"/>
      <c r="C905" s="15"/>
      <c r="D905" s="21"/>
      <c r="E905" s="21"/>
      <c r="F905" s="21"/>
      <c r="G905" s="21"/>
      <c r="H905" s="21"/>
      <c r="I905" s="15"/>
      <c r="J905" s="15"/>
      <c r="K905" s="22" t="str">
        <f aca="false">IF(COUNTA($A905:$J905)=0,"",IF($I905&lt;&gt;"",$I905,IFERROR(INDEX(Settings!$B$14:$B$28,MATCH($B905,Settings!$A$14:$A$28,0)),0)))</f>
        <v/>
      </c>
      <c r="L905" s="23" t="str">
        <f aca="false">IF(COUNTA($A905:$J905)=0,"",$G905*($K905+IFERROR(INDEX(Settings!$C$14:$C$28,MATCH($B905,Settings!$A$14:$A$28,0)),0)))</f>
        <v/>
      </c>
      <c r="M905" s="23" t="str">
        <f aca="false">IF(COUNTA($A905:$J905)=0,"",($G905+$H905*Settings!$B$10)*IFERROR(INDEX(Settings!$D$14:$D$28,MATCH($B905,Settings!$A$14:$A$28,0)),0))</f>
        <v/>
      </c>
      <c r="N905" s="23" t="str">
        <f aca="false">IF(COUNTA($A905:$J905)=0,"",$F905*IFERROR(INDEX(Settings!$E$14:$E$28,MATCH($B905,Settings!$A$14:$A$28,0)),0))</f>
        <v/>
      </c>
      <c r="O905" s="23" t="str">
        <f aca="false">IF(COUNTA($A905:$J905)=0,"",$D905*Settings!$B$5)</f>
        <v/>
      </c>
      <c r="P905" s="23" t="str">
        <f aca="false">IF(COUNTA($A905:$J905)=0,"",$G905*Settings!$B$6+$H905*Settings!$B$7)</f>
        <v/>
      </c>
      <c r="Q905" s="23" t="str">
        <f aca="false">IF(COUNTA($A905:$J905)=0,"",$L905*Settings!$B$8)</f>
        <v/>
      </c>
      <c r="R905" s="23" t="str">
        <f aca="false">IF(COUNTA($A905:$J905)=0,"",($P905+$Q905)*Settings!$B$9)</f>
        <v/>
      </c>
      <c r="S905" s="23" t="str">
        <f aca="false">IF(COUNTA($A905:$J905)=0,"",$C905+$J905+SUM($M905:$R905))</f>
        <v/>
      </c>
      <c r="T905" s="23" t="str">
        <f aca="false">IF(COUNTA($A905:$J905)=0,"",$L905-$S905)</f>
        <v/>
      </c>
      <c r="U905" s="24" t="str">
        <f aca="false">IF(COUNTA($A905:$J905)=0,"",IF($L905=0,0,$T905/$L905))</f>
        <v/>
      </c>
      <c r="V905" s="24" t="str">
        <f aca="false">IF(COUNTA($A905:$J905)=0,"",IF($D905=0,0,$E905/$D905))</f>
        <v/>
      </c>
      <c r="W905" s="24" t="str">
        <f aca="false">IF(COUNTA($A905:$J905)=0,"",IF($F905=0,0,$G905/$F905))</f>
        <v/>
      </c>
      <c r="X905" s="24" t="str">
        <f aca="false">IF(COUNTA($A905:$J905)=0,"",IF($F905=0,0,$H905/$F905))</f>
        <v/>
      </c>
      <c r="Y905" s="25" t="str">
        <f aca="false">IF(COUNTA($A905:$J905)=0,"",IF($C905=0,0,$L905/$C905))</f>
        <v/>
      </c>
      <c r="Z905" s="23" t="str">
        <f aca="false">IF(COUNTA($A905:$J905)=0,"",IF($G905=0,0,$C905/$G905))</f>
        <v/>
      </c>
      <c r="AA905" s="23" t="str">
        <f aca="false">IF(COUNTA($A905:$J905)=0,"",IF($G905=0,0,$T905/$G905))</f>
        <v/>
      </c>
      <c r="AB905" s="9" t="str">
        <f aca="false">IF(COUNTA($A905:$J905)=0,"",IF($B905="","Pick a product",IF($E905&gt;$D905,"Confirmed &gt; received",IF($F905&gt;$E905,"Dispatched &gt; confirmed",IF($G905+$H905&gt;$F905,"Delivered + returned &gt; dispatched","OK")))))</f>
        <v/>
      </c>
    </row>
    <row r="906" customFormat="false" ht="15" hidden="false" customHeight="false" outlineLevel="0" collapsed="false">
      <c r="A906" s="20"/>
      <c r="B906" s="14"/>
      <c r="C906" s="15"/>
      <c r="D906" s="21"/>
      <c r="E906" s="21"/>
      <c r="F906" s="21"/>
      <c r="G906" s="21"/>
      <c r="H906" s="21"/>
      <c r="I906" s="15"/>
      <c r="J906" s="15"/>
      <c r="K906" s="22" t="str">
        <f aca="false">IF(COUNTA($A906:$J906)=0,"",IF($I906&lt;&gt;"",$I906,IFERROR(INDEX(Settings!$B$14:$B$28,MATCH($B906,Settings!$A$14:$A$28,0)),0)))</f>
        <v/>
      </c>
      <c r="L906" s="23" t="str">
        <f aca="false">IF(COUNTA($A906:$J906)=0,"",$G906*($K906+IFERROR(INDEX(Settings!$C$14:$C$28,MATCH($B906,Settings!$A$14:$A$28,0)),0)))</f>
        <v/>
      </c>
      <c r="M906" s="23" t="str">
        <f aca="false">IF(COUNTA($A906:$J906)=0,"",($G906+$H906*Settings!$B$10)*IFERROR(INDEX(Settings!$D$14:$D$28,MATCH($B906,Settings!$A$14:$A$28,0)),0))</f>
        <v/>
      </c>
      <c r="N906" s="23" t="str">
        <f aca="false">IF(COUNTA($A906:$J906)=0,"",$F906*IFERROR(INDEX(Settings!$E$14:$E$28,MATCH($B906,Settings!$A$14:$A$28,0)),0))</f>
        <v/>
      </c>
      <c r="O906" s="23" t="str">
        <f aca="false">IF(COUNTA($A906:$J906)=0,"",$D906*Settings!$B$5)</f>
        <v/>
      </c>
      <c r="P906" s="23" t="str">
        <f aca="false">IF(COUNTA($A906:$J906)=0,"",$G906*Settings!$B$6+$H906*Settings!$B$7)</f>
        <v/>
      </c>
      <c r="Q906" s="23" t="str">
        <f aca="false">IF(COUNTA($A906:$J906)=0,"",$L906*Settings!$B$8)</f>
        <v/>
      </c>
      <c r="R906" s="23" t="str">
        <f aca="false">IF(COUNTA($A906:$J906)=0,"",($P906+$Q906)*Settings!$B$9)</f>
        <v/>
      </c>
      <c r="S906" s="23" t="str">
        <f aca="false">IF(COUNTA($A906:$J906)=0,"",$C906+$J906+SUM($M906:$R906))</f>
        <v/>
      </c>
      <c r="T906" s="23" t="str">
        <f aca="false">IF(COUNTA($A906:$J906)=0,"",$L906-$S906)</f>
        <v/>
      </c>
      <c r="U906" s="24" t="str">
        <f aca="false">IF(COUNTA($A906:$J906)=0,"",IF($L906=0,0,$T906/$L906))</f>
        <v/>
      </c>
      <c r="V906" s="24" t="str">
        <f aca="false">IF(COUNTA($A906:$J906)=0,"",IF($D906=0,0,$E906/$D906))</f>
        <v/>
      </c>
      <c r="W906" s="24" t="str">
        <f aca="false">IF(COUNTA($A906:$J906)=0,"",IF($F906=0,0,$G906/$F906))</f>
        <v/>
      </c>
      <c r="X906" s="24" t="str">
        <f aca="false">IF(COUNTA($A906:$J906)=0,"",IF($F906=0,0,$H906/$F906))</f>
        <v/>
      </c>
      <c r="Y906" s="25" t="str">
        <f aca="false">IF(COUNTA($A906:$J906)=0,"",IF($C906=0,0,$L906/$C906))</f>
        <v/>
      </c>
      <c r="Z906" s="23" t="str">
        <f aca="false">IF(COUNTA($A906:$J906)=0,"",IF($G906=0,0,$C906/$G906))</f>
        <v/>
      </c>
      <c r="AA906" s="23" t="str">
        <f aca="false">IF(COUNTA($A906:$J906)=0,"",IF($G906=0,0,$T906/$G906))</f>
        <v/>
      </c>
      <c r="AB906" s="9" t="str">
        <f aca="false">IF(COUNTA($A906:$J906)=0,"",IF($B906="","Pick a product",IF($E906&gt;$D906,"Confirmed &gt; received",IF($F906&gt;$E906,"Dispatched &gt; confirmed",IF($G906+$H906&gt;$F906,"Delivered + returned &gt; dispatched","OK")))))</f>
        <v/>
      </c>
    </row>
    <row r="907" customFormat="false" ht="15" hidden="false" customHeight="false" outlineLevel="0" collapsed="false">
      <c r="A907" s="20"/>
      <c r="B907" s="14"/>
      <c r="C907" s="15"/>
      <c r="D907" s="21"/>
      <c r="E907" s="21"/>
      <c r="F907" s="21"/>
      <c r="G907" s="21"/>
      <c r="H907" s="21"/>
      <c r="I907" s="15"/>
      <c r="J907" s="15"/>
      <c r="K907" s="22" t="str">
        <f aca="false">IF(COUNTA($A907:$J907)=0,"",IF($I907&lt;&gt;"",$I907,IFERROR(INDEX(Settings!$B$14:$B$28,MATCH($B907,Settings!$A$14:$A$28,0)),0)))</f>
        <v/>
      </c>
      <c r="L907" s="23" t="str">
        <f aca="false">IF(COUNTA($A907:$J907)=0,"",$G907*($K907+IFERROR(INDEX(Settings!$C$14:$C$28,MATCH($B907,Settings!$A$14:$A$28,0)),0)))</f>
        <v/>
      </c>
      <c r="M907" s="23" t="str">
        <f aca="false">IF(COUNTA($A907:$J907)=0,"",($G907+$H907*Settings!$B$10)*IFERROR(INDEX(Settings!$D$14:$D$28,MATCH($B907,Settings!$A$14:$A$28,0)),0))</f>
        <v/>
      </c>
      <c r="N907" s="23" t="str">
        <f aca="false">IF(COUNTA($A907:$J907)=0,"",$F907*IFERROR(INDEX(Settings!$E$14:$E$28,MATCH($B907,Settings!$A$14:$A$28,0)),0))</f>
        <v/>
      </c>
      <c r="O907" s="23" t="str">
        <f aca="false">IF(COUNTA($A907:$J907)=0,"",$D907*Settings!$B$5)</f>
        <v/>
      </c>
      <c r="P907" s="23" t="str">
        <f aca="false">IF(COUNTA($A907:$J907)=0,"",$G907*Settings!$B$6+$H907*Settings!$B$7)</f>
        <v/>
      </c>
      <c r="Q907" s="23" t="str">
        <f aca="false">IF(COUNTA($A907:$J907)=0,"",$L907*Settings!$B$8)</f>
        <v/>
      </c>
      <c r="R907" s="23" t="str">
        <f aca="false">IF(COUNTA($A907:$J907)=0,"",($P907+$Q907)*Settings!$B$9)</f>
        <v/>
      </c>
      <c r="S907" s="23" t="str">
        <f aca="false">IF(COUNTA($A907:$J907)=0,"",$C907+$J907+SUM($M907:$R907))</f>
        <v/>
      </c>
      <c r="T907" s="23" t="str">
        <f aca="false">IF(COUNTA($A907:$J907)=0,"",$L907-$S907)</f>
        <v/>
      </c>
      <c r="U907" s="24" t="str">
        <f aca="false">IF(COUNTA($A907:$J907)=0,"",IF($L907=0,0,$T907/$L907))</f>
        <v/>
      </c>
      <c r="V907" s="24" t="str">
        <f aca="false">IF(COUNTA($A907:$J907)=0,"",IF($D907=0,0,$E907/$D907))</f>
        <v/>
      </c>
      <c r="W907" s="24" t="str">
        <f aca="false">IF(COUNTA($A907:$J907)=0,"",IF($F907=0,0,$G907/$F907))</f>
        <v/>
      </c>
      <c r="X907" s="24" t="str">
        <f aca="false">IF(COUNTA($A907:$J907)=0,"",IF($F907=0,0,$H907/$F907))</f>
        <v/>
      </c>
      <c r="Y907" s="25" t="str">
        <f aca="false">IF(COUNTA($A907:$J907)=0,"",IF($C907=0,0,$L907/$C907))</f>
        <v/>
      </c>
      <c r="Z907" s="23" t="str">
        <f aca="false">IF(COUNTA($A907:$J907)=0,"",IF($G907=0,0,$C907/$G907))</f>
        <v/>
      </c>
      <c r="AA907" s="23" t="str">
        <f aca="false">IF(COUNTA($A907:$J907)=0,"",IF($G907=0,0,$T907/$G907))</f>
        <v/>
      </c>
      <c r="AB907" s="9" t="str">
        <f aca="false">IF(COUNTA($A907:$J907)=0,"",IF($B907="","Pick a product",IF($E907&gt;$D907,"Confirmed &gt; received",IF($F907&gt;$E907,"Dispatched &gt; confirmed",IF($G907+$H907&gt;$F907,"Delivered + returned &gt; dispatched","OK")))))</f>
        <v/>
      </c>
    </row>
    <row r="908" customFormat="false" ht="15" hidden="false" customHeight="false" outlineLevel="0" collapsed="false">
      <c r="A908" s="20"/>
      <c r="B908" s="14"/>
      <c r="C908" s="15"/>
      <c r="D908" s="21"/>
      <c r="E908" s="21"/>
      <c r="F908" s="21"/>
      <c r="G908" s="21"/>
      <c r="H908" s="21"/>
      <c r="I908" s="15"/>
      <c r="J908" s="15"/>
      <c r="K908" s="22" t="str">
        <f aca="false">IF(COUNTA($A908:$J908)=0,"",IF($I908&lt;&gt;"",$I908,IFERROR(INDEX(Settings!$B$14:$B$28,MATCH($B908,Settings!$A$14:$A$28,0)),0)))</f>
        <v/>
      </c>
      <c r="L908" s="23" t="str">
        <f aca="false">IF(COUNTA($A908:$J908)=0,"",$G908*($K908+IFERROR(INDEX(Settings!$C$14:$C$28,MATCH($B908,Settings!$A$14:$A$28,0)),0)))</f>
        <v/>
      </c>
      <c r="M908" s="23" t="str">
        <f aca="false">IF(COUNTA($A908:$J908)=0,"",($G908+$H908*Settings!$B$10)*IFERROR(INDEX(Settings!$D$14:$D$28,MATCH($B908,Settings!$A$14:$A$28,0)),0))</f>
        <v/>
      </c>
      <c r="N908" s="23" t="str">
        <f aca="false">IF(COUNTA($A908:$J908)=0,"",$F908*IFERROR(INDEX(Settings!$E$14:$E$28,MATCH($B908,Settings!$A$14:$A$28,0)),0))</f>
        <v/>
      </c>
      <c r="O908" s="23" t="str">
        <f aca="false">IF(COUNTA($A908:$J908)=0,"",$D908*Settings!$B$5)</f>
        <v/>
      </c>
      <c r="P908" s="23" t="str">
        <f aca="false">IF(COUNTA($A908:$J908)=0,"",$G908*Settings!$B$6+$H908*Settings!$B$7)</f>
        <v/>
      </c>
      <c r="Q908" s="23" t="str">
        <f aca="false">IF(COUNTA($A908:$J908)=0,"",$L908*Settings!$B$8)</f>
        <v/>
      </c>
      <c r="R908" s="23" t="str">
        <f aca="false">IF(COUNTA($A908:$J908)=0,"",($P908+$Q908)*Settings!$B$9)</f>
        <v/>
      </c>
      <c r="S908" s="23" t="str">
        <f aca="false">IF(COUNTA($A908:$J908)=0,"",$C908+$J908+SUM($M908:$R908))</f>
        <v/>
      </c>
      <c r="T908" s="23" t="str">
        <f aca="false">IF(COUNTA($A908:$J908)=0,"",$L908-$S908)</f>
        <v/>
      </c>
      <c r="U908" s="24" t="str">
        <f aca="false">IF(COUNTA($A908:$J908)=0,"",IF($L908=0,0,$T908/$L908))</f>
        <v/>
      </c>
      <c r="V908" s="24" t="str">
        <f aca="false">IF(COUNTA($A908:$J908)=0,"",IF($D908=0,0,$E908/$D908))</f>
        <v/>
      </c>
      <c r="W908" s="24" t="str">
        <f aca="false">IF(COUNTA($A908:$J908)=0,"",IF($F908=0,0,$G908/$F908))</f>
        <v/>
      </c>
      <c r="X908" s="24" t="str">
        <f aca="false">IF(COUNTA($A908:$J908)=0,"",IF($F908=0,0,$H908/$F908))</f>
        <v/>
      </c>
      <c r="Y908" s="25" t="str">
        <f aca="false">IF(COUNTA($A908:$J908)=0,"",IF($C908=0,0,$L908/$C908))</f>
        <v/>
      </c>
      <c r="Z908" s="23" t="str">
        <f aca="false">IF(COUNTA($A908:$J908)=0,"",IF($G908=0,0,$C908/$G908))</f>
        <v/>
      </c>
      <c r="AA908" s="23" t="str">
        <f aca="false">IF(COUNTA($A908:$J908)=0,"",IF($G908=0,0,$T908/$G908))</f>
        <v/>
      </c>
      <c r="AB908" s="9" t="str">
        <f aca="false">IF(COUNTA($A908:$J908)=0,"",IF($B908="","Pick a product",IF($E908&gt;$D908,"Confirmed &gt; received",IF($F908&gt;$E908,"Dispatched &gt; confirmed",IF($G908+$H908&gt;$F908,"Delivered + returned &gt; dispatched","OK")))))</f>
        <v/>
      </c>
    </row>
    <row r="909" customFormat="false" ht="15" hidden="false" customHeight="false" outlineLevel="0" collapsed="false">
      <c r="A909" s="20"/>
      <c r="B909" s="14"/>
      <c r="C909" s="15"/>
      <c r="D909" s="21"/>
      <c r="E909" s="21"/>
      <c r="F909" s="21"/>
      <c r="G909" s="21"/>
      <c r="H909" s="21"/>
      <c r="I909" s="15"/>
      <c r="J909" s="15"/>
      <c r="K909" s="22" t="str">
        <f aca="false">IF(COUNTA($A909:$J909)=0,"",IF($I909&lt;&gt;"",$I909,IFERROR(INDEX(Settings!$B$14:$B$28,MATCH($B909,Settings!$A$14:$A$28,0)),0)))</f>
        <v/>
      </c>
      <c r="L909" s="23" t="str">
        <f aca="false">IF(COUNTA($A909:$J909)=0,"",$G909*($K909+IFERROR(INDEX(Settings!$C$14:$C$28,MATCH($B909,Settings!$A$14:$A$28,0)),0)))</f>
        <v/>
      </c>
      <c r="M909" s="23" t="str">
        <f aca="false">IF(COUNTA($A909:$J909)=0,"",($G909+$H909*Settings!$B$10)*IFERROR(INDEX(Settings!$D$14:$D$28,MATCH($B909,Settings!$A$14:$A$28,0)),0))</f>
        <v/>
      </c>
      <c r="N909" s="23" t="str">
        <f aca="false">IF(COUNTA($A909:$J909)=0,"",$F909*IFERROR(INDEX(Settings!$E$14:$E$28,MATCH($B909,Settings!$A$14:$A$28,0)),0))</f>
        <v/>
      </c>
      <c r="O909" s="23" t="str">
        <f aca="false">IF(COUNTA($A909:$J909)=0,"",$D909*Settings!$B$5)</f>
        <v/>
      </c>
      <c r="P909" s="23" t="str">
        <f aca="false">IF(COUNTA($A909:$J909)=0,"",$G909*Settings!$B$6+$H909*Settings!$B$7)</f>
        <v/>
      </c>
      <c r="Q909" s="23" t="str">
        <f aca="false">IF(COUNTA($A909:$J909)=0,"",$L909*Settings!$B$8)</f>
        <v/>
      </c>
      <c r="R909" s="23" t="str">
        <f aca="false">IF(COUNTA($A909:$J909)=0,"",($P909+$Q909)*Settings!$B$9)</f>
        <v/>
      </c>
      <c r="S909" s="23" t="str">
        <f aca="false">IF(COUNTA($A909:$J909)=0,"",$C909+$J909+SUM($M909:$R909))</f>
        <v/>
      </c>
      <c r="T909" s="23" t="str">
        <f aca="false">IF(COUNTA($A909:$J909)=0,"",$L909-$S909)</f>
        <v/>
      </c>
      <c r="U909" s="24" t="str">
        <f aca="false">IF(COUNTA($A909:$J909)=0,"",IF($L909=0,0,$T909/$L909))</f>
        <v/>
      </c>
      <c r="V909" s="24" t="str">
        <f aca="false">IF(COUNTA($A909:$J909)=0,"",IF($D909=0,0,$E909/$D909))</f>
        <v/>
      </c>
      <c r="W909" s="24" t="str">
        <f aca="false">IF(COUNTA($A909:$J909)=0,"",IF($F909=0,0,$G909/$F909))</f>
        <v/>
      </c>
      <c r="X909" s="24" t="str">
        <f aca="false">IF(COUNTA($A909:$J909)=0,"",IF($F909=0,0,$H909/$F909))</f>
        <v/>
      </c>
      <c r="Y909" s="25" t="str">
        <f aca="false">IF(COUNTA($A909:$J909)=0,"",IF($C909=0,0,$L909/$C909))</f>
        <v/>
      </c>
      <c r="Z909" s="23" t="str">
        <f aca="false">IF(COUNTA($A909:$J909)=0,"",IF($G909=0,0,$C909/$G909))</f>
        <v/>
      </c>
      <c r="AA909" s="23" t="str">
        <f aca="false">IF(COUNTA($A909:$J909)=0,"",IF($G909=0,0,$T909/$G909))</f>
        <v/>
      </c>
      <c r="AB909" s="9" t="str">
        <f aca="false">IF(COUNTA($A909:$J909)=0,"",IF($B909="","Pick a product",IF($E909&gt;$D909,"Confirmed &gt; received",IF($F909&gt;$E909,"Dispatched &gt; confirmed",IF($G909+$H909&gt;$F909,"Delivered + returned &gt; dispatched","OK")))))</f>
        <v/>
      </c>
    </row>
    <row r="910" customFormat="false" ht="15" hidden="false" customHeight="false" outlineLevel="0" collapsed="false">
      <c r="A910" s="20"/>
      <c r="B910" s="14"/>
      <c r="C910" s="15"/>
      <c r="D910" s="21"/>
      <c r="E910" s="21"/>
      <c r="F910" s="21"/>
      <c r="G910" s="21"/>
      <c r="H910" s="21"/>
      <c r="I910" s="15"/>
      <c r="J910" s="15"/>
      <c r="K910" s="22" t="str">
        <f aca="false">IF(COUNTA($A910:$J910)=0,"",IF($I910&lt;&gt;"",$I910,IFERROR(INDEX(Settings!$B$14:$B$28,MATCH($B910,Settings!$A$14:$A$28,0)),0)))</f>
        <v/>
      </c>
      <c r="L910" s="23" t="str">
        <f aca="false">IF(COUNTA($A910:$J910)=0,"",$G910*($K910+IFERROR(INDEX(Settings!$C$14:$C$28,MATCH($B910,Settings!$A$14:$A$28,0)),0)))</f>
        <v/>
      </c>
      <c r="M910" s="23" t="str">
        <f aca="false">IF(COUNTA($A910:$J910)=0,"",($G910+$H910*Settings!$B$10)*IFERROR(INDEX(Settings!$D$14:$D$28,MATCH($B910,Settings!$A$14:$A$28,0)),0))</f>
        <v/>
      </c>
      <c r="N910" s="23" t="str">
        <f aca="false">IF(COUNTA($A910:$J910)=0,"",$F910*IFERROR(INDEX(Settings!$E$14:$E$28,MATCH($B910,Settings!$A$14:$A$28,0)),0))</f>
        <v/>
      </c>
      <c r="O910" s="23" t="str">
        <f aca="false">IF(COUNTA($A910:$J910)=0,"",$D910*Settings!$B$5)</f>
        <v/>
      </c>
      <c r="P910" s="23" t="str">
        <f aca="false">IF(COUNTA($A910:$J910)=0,"",$G910*Settings!$B$6+$H910*Settings!$B$7)</f>
        <v/>
      </c>
      <c r="Q910" s="23" t="str">
        <f aca="false">IF(COUNTA($A910:$J910)=0,"",$L910*Settings!$B$8)</f>
        <v/>
      </c>
      <c r="R910" s="23" t="str">
        <f aca="false">IF(COUNTA($A910:$J910)=0,"",($P910+$Q910)*Settings!$B$9)</f>
        <v/>
      </c>
      <c r="S910" s="23" t="str">
        <f aca="false">IF(COUNTA($A910:$J910)=0,"",$C910+$J910+SUM($M910:$R910))</f>
        <v/>
      </c>
      <c r="T910" s="23" t="str">
        <f aca="false">IF(COUNTA($A910:$J910)=0,"",$L910-$S910)</f>
        <v/>
      </c>
      <c r="U910" s="24" t="str">
        <f aca="false">IF(COUNTA($A910:$J910)=0,"",IF($L910=0,0,$T910/$L910))</f>
        <v/>
      </c>
      <c r="V910" s="24" t="str">
        <f aca="false">IF(COUNTA($A910:$J910)=0,"",IF($D910=0,0,$E910/$D910))</f>
        <v/>
      </c>
      <c r="W910" s="24" t="str">
        <f aca="false">IF(COUNTA($A910:$J910)=0,"",IF($F910=0,0,$G910/$F910))</f>
        <v/>
      </c>
      <c r="X910" s="24" t="str">
        <f aca="false">IF(COUNTA($A910:$J910)=0,"",IF($F910=0,0,$H910/$F910))</f>
        <v/>
      </c>
      <c r="Y910" s="25" t="str">
        <f aca="false">IF(COUNTA($A910:$J910)=0,"",IF($C910=0,0,$L910/$C910))</f>
        <v/>
      </c>
      <c r="Z910" s="23" t="str">
        <f aca="false">IF(COUNTA($A910:$J910)=0,"",IF($G910=0,0,$C910/$G910))</f>
        <v/>
      </c>
      <c r="AA910" s="23" t="str">
        <f aca="false">IF(COUNTA($A910:$J910)=0,"",IF($G910=0,0,$T910/$G910))</f>
        <v/>
      </c>
      <c r="AB910" s="9" t="str">
        <f aca="false">IF(COUNTA($A910:$J910)=0,"",IF($B910="","Pick a product",IF($E910&gt;$D910,"Confirmed &gt; received",IF($F910&gt;$E910,"Dispatched &gt; confirmed",IF($G910+$H910&gt;$F910,"Delivered + returned &gt; dispatched","OK")))))</f>
        <v/>
      </c>
    </row>
    <row r="911" customFormat="false" ht="15" hidden="false" customHeight="false" outlineLevel="0" collapsed="false">
      <c r="A911" s="20"/>
      <c r="B911" s="14"/>
      <c r="C911" s="15"/>
      <c r="D911" s="21"/>
      <c r="E911" s="21"/>
      <c r="F911" s="21"/>
      <c r="G911" s="21"/>
      <c r="H911" s="21"/>
      <c r="I911" s="15"/>
      <c r="J911" s="15"/>
      <c r="K911" s="22" t="str">
        <f aca="false">IF(COUNTA($A911:$J911)=0,"",IF($I911&lt;&gt;"",$I911,IFERROR(INDEX(Settings!$B$14:$B$28,MATCH($B911,Settings!$A$14:$A$28,0)),0)))</f>
        <v/>
      </c>
      <c r="L911" s="23" t="str">
        <f aca="false">IF(COUNTA($A911:$J911)=0,"",$G911*($K911+IFERROR(INDEX(Settings!$C$14:$C$28,MATCH($B911,Settings!$A$14:$A$28,0)),0)))</f>
        <v/>
      </c>
      <c r="M911" s="23" t="str">
        <f aca="false">IF(COUNTA($A911:$J911)=0,"",($G911+$H911*Settings!$B$10)*IFERROR(INDEX(Settings!$D$14:$D$28,MATCH($B911,Settings!$A$14:$A$28,0)),0))</f>
        <v/>
      </c>
      <c r="N911" s="23" t="str">
        <f aca="false">IF(COUNTA($A911:$J911)=0,"",$F911*IFERROR(INDEX(Settings!$E$14:$E$28,MATCH($B911,Settings!$A$14:$A$28,0)),0))</f>
        <v/>
      </c>
      <c r="O911" s="23" t="str">
        <f aca="false">IF(COUNTA($A911:$J911)=0,"",$D911*Settings!$B$5)</f>
        <v/>
      </c>
      <c r="P911" s="23" t="str">
        <f aca="false">IF(COUNTA($A911:$J911)=0,"",$G911*Settings!$B$6+$H911*Settings!$B$7)</f>
        <v/>
      </c>
      <c r="Q911" s="23" t="str">
        <f aca="false">IF(COUNTA($A911:$J911)=0,"",$L911*Settings!$B$8)</f>
        <v/>
      </c>
      <c r="R911" s="23" t="str">
        <f aca="false">IF(COUNTA($A911:$J911)=0,"",($P911+$Q911)*Settings!$B$9)</f>
        <v/>
      </c>
      <c r="S911" s="23" t="str">
        <f aca="false">IF(COUNTA($A911:$J911)=0,"",$C911+$J911+SUM($M911:$R911))</f>
        <v/>
      </c>
      <c r="T911" s="23" t="str">
        <f aca="false">IF(COUNTA($A911:$J911)=0,"",$L911-$S911)</f>
        <v/>
      </c>
      <c r="U911" s="24" t="str">
        <f aca="false">IF(COUNTA($A911:$J911)=0,"",IF($L911=0,0,$T911/$L911))</f>
        <v/>
      </c>
      <c r="V911" s="24" t="str">
        <f aca="false">IF(COUNTA($A911:$J911)=0,"",IF($D911=0,0,$E911/$D911))</f>
        <v/>
      </c>
      <c r="W911" s="24" t="str">
        <f aca="false">IF(COUNTA($A911:$J911)=0,"",IF($F911=0,0,$G911/$F911))</f>
        <v/>
      </c>
      <c r="X911" s="24" t="str">
        <f aca="false">IF(COUNTA($A911:$J911)=0,"",IF($F911=0,0,$H911/$F911))</f>
        <v/>
      </c>
      <c r="Y911" s="25" t="str">
        <f aca="false">IF(COUNTA($A911:$J911)=0,"",IF($C911=0,0,$L911/$C911))</f>
        <v/>
      </c>
      <c r="Z911" s="23" t="str">
        <f aca="false">IF(COUNTA($A911:$J911)=0,"",IF($G911=0,0,$C911/$G911))</f>
        <v/>
      </c>
      <c r="AA911" s="23" t="str">
        <f aca="false">IF(COUNTA($A911:$J911)=0,"",IF($G911=0,0,$T911/$G911))</f>
        <v/>
      </c>
      <c r="AB911" s="9" t="str">
        <f aca="false">IF(COUNTA($A911:$J911)=0,"",IF($B911="","Pick a product",IF($E911&gt;$D911,"Confirmed &gt; received",IF($F911&gt;$E911,"Dispatched &gt; confirmed",IF($G911+$H911&gt;$F911,"Delivered + returned &gt; dispatched","OK")))))</f>
        <v/>
      </c>
    </row>
    <row r="912" customFormat="false" ht="15" hidden="false" customHeight="false" outlineLevel="0" collapsed="false">
      <c r="A912" s="20"/>
      <c r="B912" s="14"/>
      <c r="C912" s="15"/>
      <c r="D912" s="21"/>
      <c r="E912" s="21"/>
      <c r="F912" s="21"/>
      <c r="G912" s="21"/>
      <c r="H912" s="21"/>
      <c r="I912" s="15"/>
      <c r="J912" s="15"/>
      <c r="K912" s="22" t="str">
        <f aca="false">IF(COUNTA($A912:$J912)=0,"",IF($I912&lt;&gt;"",$I912,IFERROR(INDEX(Settings!$B$14:$B$28,MATCH($B912,Settings!$A$14:$A$28,0)),0)))</f>
        <v/>
      </c>
      <c r="L912" s="23" t="str">
        <f aca="false">IF(COUNTA($A912:$J912)=0,"",$G912*($K912+IFERROR(INDEX(Settings!$C$14:$C$28,MATCH($B912,Settings!$A$14:$A$28,0)),0)))</f>
        <v/>
      </c>
      <c r="M912" s="23" t="str">
        <f aca="false">IF(COUNTA($A912:$J912)=0,"",($G912+$H912*Settings!$B$10)*IFERROR(INDEX(Settings!$D$14:$D$28,MATCH($B912,Settings!$A$14:$A$28,0)),0))</f>
        <v/>
      </c>
      <c r="N912" s="23" t="str">
        <f aca="false">IF(COUNTA($A912:$J912)=0,"",$F912*IFERROR(INDEX(Settings!$E$14:$E$28,MATCH($B912,Settings!$A$14:$A$28,0)),0))</f>
        <v/>
      </c>
      <c r="O912" s="23" t="str">
        <f aca="false">IF(COUNTA($A912:$J912)=0,"",$D912*Settings!$B$5)</f>
        <v/>
      </c>
      <c r="P912" s="23" t="str">
        <f aca="false">IF(COUNTA($A912:$J912)=0,"",$G912*Settings!$B$6+$H912*Settings!$B$7)</f>
        <v/>
      </c>
      <c r="Q912" s="23" t="str">
        <f aca="false">IF(COUNTA($A912:$J912)=0,"",$L912*Settings!$B$8)</f>
        <v/>
      </c>
      <c r="R912" s="23" t="str">
        <f aca="false">IF(COUNTA($A912:$J912)=0,"",($P912+$Q912)*Settings!$B$9)</f>
        <v/>
      </c>
      <c r="S912" s="23" t="str">
        <f aca="false">IF(COUNTA($A912:$J912)=0,"",$C912+$J912+SUM($M912:$R912))</f>
        <v/>
      </c>
      <c r="T912" s="23" t="str">
        <f aca="false">IF(COUNTA($A912:$J912)=0,"",$L912-$S912)</f>
        <v/>
      </c>
      <c r="U912" s="24" t="str">
        <f aca="false">IF(COUNTA($A912:$J912)=0,"",IF($L912=0,0,$T912/$L912))</f>
        <v/>
      </c>
      <c r="V912" s="24" t="str">
        <f aca="false">IF(COUNTA($A912:$J912)=0,"",IF($D912=0,0,$E912/$D912))</f>
        <v/>
      </c>
      <c r="W912" s="24" t="str">
        <f aca="false">IF(COUNTA($A912:$J912)=0,"",IF($F912=0,0,$G912/$F912))</f>
        <v/>
      </c>
      <c r="X912" s="24" t="str">
        <f aca="false">IF(COUNTA($A912:$J912)=0,"",IF($F912=0,0,$H912/$F912))</f>
        <v/>
      </c>
      <c r="Y912" s="25" t="str">
        <f aca="false">IF(COUNTA($A912:$J912)=0,"",IF($C912=0,0,$L912/$C912))</f>
        <v/>
      </c>
      <c r="Z912" s="23" t="str">
        <f aca="false">IF(COUNTA($A912:$J912)=0,"",IF($G912=0,0,$C912/$G912))</f>
        <v/>
      </c>
      <c r="AA912" s="23" t="str">
        <f aca="false">IF(COUNTA($A912:$J912)=0,"",IF($G912=0,0,$T912/$G912))</f>
        <v/>
      </c>
      <c r="AB912" s="9" t="str">
        <f aca="false">IF(COUNTA($A912:$J912)=0,"",IF($B912="","Pick a product",IF($E912&gt;$D912,"Confirmed &gt; received",IF($F912&gt;$E912,"Dispatched &gt; confirmed",IF($G912+$H912&gt;$F912,"Delivered + returned &gt; dispatched","OK")))))</f>
        <v/>
      </c>
    </row>
    <row r="913" customFormat="false" ht="15" hidden="false" customHeight="false" outlineLevel="0" collapsed="false">
      <c r="A913" s="20"/>
      <c r="B913" s="14"/>
      <c r="C913" s="15"/>
      <c r="D913" s="21"/>
      <c r="E913" s="21"/>
      <c r="F913" s="21"/>
      <c r="G913" s="21"/>
      <c r="H913" s="21"/>
      <c r="I913" s="15"/>
      <c r="J913" s="15"/>
      <c r="K913" s="22" t="str">
        <f aca="false">IF(COUNTA($A913:$J913)=0,"",IF($I913&lt;&gt;"",$I913,IFERROR(INDEX(Settings!$B$14:$B$28,MATCH($B913,Settings!$A$14:$A$28,0)),0)))</f>
        <v/>
      </c>
      <c r="L913" s="23" t="str">
        <f aca="false">IF(COUNTA($A913:$J913)=0,"",$G913*($K913+IFERROR(INDEX(Settings!$C$14:$C$28,MATCH($B913,Settings!$A$14:$A$28,0)),0)))</f>
        <v/>
      </c>
      <c r="M913" s="23" t="str">
        <f aca="false">IF(COUNTA($A913:$J913)=0,"",($G913+$H913*Settings!$B$10)*IFERROR(INDEX(Settings!$D$14:$D$28,MATCH($B913,Settings!$A$14:$A$28,0)),0))</f>
        <v/>
      </c>
      <c r="N913" s="23" t="str">
        <f aca="false">IF(COUNTA($A913:$J913)=0,"",$F913*IFERROR(INDEX(Settings!$E$14:$E$28,MATCH($B913,Settings!$A$14:$A$28,0)),0))</f>
        <v/>
      </c>
      <c r="O913" s="23" t="str">
        <f aca="false">IF(COUNTA($A913:$J913)=0,"",$D913*Settings!$B$5)</f>
        <v/>
      </c>
      <c r="P913" s="23" t="str">
        <f aca="false">IF(COUNTA($A913:$J913)=0,"",$G913*Settings!$B$6+$H913*Settings!$B$7)</f>
        <v/>
      </c>
      <c r="Q913" s="23" t="str">
        <f aca="false">IF(COUNTA($A913:$J913)=0,"",$L913*Settings!$B$8)</f>
        <v/>
      </c>
      <c r="R913" s="23" t="str">
        <f aca="false">IF(COUNTA($A913:$J913)=0,"",($P913+$Q913)*Settings!$B$9)</f>
        <v/>
      </c>
      <c r="S913" s="23" t="str">
        <f aca="false">IF(COUNTA($A913:$J913)=0,"",$C913+$J913+SUM($M913:$R913))</f>
        <v/>
      </c>
      <c r="T913" s="23" t="str">
        <f aca="false">IF(COUNTA($A913:$J913)=0,"",$L913-$S913)</f>
        <v/>
      </c>
      <c r="U913" s="24" t="str">
        <f aca="false">IF(COUNTA($A913:$J913)=0,"",IF($L913=0,0,$T913/$L913))</f>
        <v/>
      </c>
      <c r="V913" s="24" t="str">
        <f aca="false">IF(COUNTA($A913:$J913)=0,"",IF($D913=0,0,$E913/$D913))</f>
        <v/>
      </c>
      <c r="W913" s="24" t="str">
        <f aca="false">IF(COUNTA($A913:$J913)=0,"",IF($F913=0,0,$G913/$F913))</f>
        <v/>
      </c>
      <c r="X913" s="24" t="str">
        <f aca="false">IF(COUNTA($A913:$J913)=0,"",IF($F913=0,0,$H913/$F913))</f>
        <v/>
      </c>
      <c r="Y913" s="25" t="str">
        <f aca="false">IF(COUNTA($A913:$J913)=0,"",IF($C913=0,0,$L913/$C913))</f>
        <v/>
      </c>
      <c r="Z913" s="23" t="str">
        <f aca="false">IF(COUNTA($A913:$J913)=0,"",IF($G913=0,0,$C913/$G913))</f>
        <v/>
      </c>
      <c r="AA913" s="23" t="str">
        <f aca="false">IF(COUNTA($A913:$J913)=0,"",IF($G913=0,0,$T913/$G913))</f>
        <v/>
      </c>
      <c r="AB913" s="9" t="str">
        <f aca="false">IF(COUNTA($A913:$J913)=0,"",IF($B913="","Pick a product",IF($E913&gt;$D913,"Confirmed &gt; received",IF($F913&gt;$E913,"Dispatched &gt; confirmed",IF($G913+$H913&gt;$F913,"Delivered + returned &gt; dispatched","OK")))))</f>
        <v/>
      </c>
    </row>
    <row r="914" customFormat="false" ht="15" hidden="false" customHeight="false" outlineLevel="0" collapsed="false">
      <c r="A914" s="20"/>
      <c r="B914" s="14"/>
      <c r="C914" s="15"/>
      <c r="D914" s="21"/>
      <c r="E914" s="21"/>
      <c r="F914" s="21"/>
      <c r="G914" s="21"/>
      <c r="H914" s="21"/>
      <c r="I914" s="15"/>
      <c r="J914" s="15"/>
      <c r="K914" s="22" t="str">
        <f aca="false">IF(COUNTA($A914:$J914)=0,"",IF($I914&lt;&gt;"",$I914,IFERROR(INDEX(Settings!$B$14:$B$28,MATCH($B914,Settings!$A$14:$A$28,0)),0)))</f>
        <v/>
      </c>
      <c r="L914" s="23" t="str">
        <f aca="false">IF(COUNTA($A914:$J914)=0,"",$G914*($K914+IFERROR(INDEX(Settings!$C$14:$C$28,MATCH($B914,Settings!$A$14:$A$28,0)),0)))</f>
        <v/>
      </c>
      <c r="M914" s="23" t="str">
        <f aca="false">IF(COUNTA($A914:$J914)=0,"",($G914+$H914*Settings!$B$10)*IFERROR(INDEX(Settings!$D$14:$D$28,MATCH($B914,Settings!$A$14:$A$28,0)),0))</f>
        <v/>
      </c>
      <c r="N914" s="23" t="str">
        <f aca="false">IF(COUNTA($A914:$J914)=0,"",$F914*IFERROR(INDEX(Settings!$E$14:$E$28,MATCH($B914,Settings!$A$14:$A$28,0)),0))</f>
        <v/>
      </c>
      <c r="O914" s="23" t="str">
        <f aca="false">IF(COUNTA($A914:$J914)=0,"",$D914*Settings!$B$5)</f>
        <v/>
      </c>
      <c r="P914" s="23" t="str">
        <f aca="false">IF(COUNTA($A914:$J914)=0,"",$G914*Settings!$B$6+$H914*Settings!$B$7)</f>
        <v/>
      </c>
      <c r="Q914" s="23" t="str">
        <f aca="false">IF(COUNTA($A914:$J914)=0,"",$L914*Settings!$B$8)</f>
        <v/>
      </c>
      <c r="R914" s="23" t="str">
        <f aca="false">IF(COUNTA($A914:$J914)=0,"",($P914+$Q914)*Settings!$B$9)</f>
        <v/>
      </c>
      <c r="S914" s="23" t="str">
        <f aca="false">IF(COUNTA($A914:$J914)=0,"",$C914+$J914+SUM($M914:$R914))</f>
        <v/>
      </c>
      <c r="T914" s="23" t="str">
        <f aca="false">IF(COUNTA($A914:$J914)=0,"",$L914-$S914)</f>
        <v/>
      </c>
      <c r="U914" s="24" t="str">
        <f aca="false">IF(COUNTA($A914:$J914)=0,"",IF($L914=0,0,$T914/$L914))</f>
        <v/>
      </c>
      <c r="V914" s="24" t="str">
        <f aca="false">IF(COUNTA($A914:$J914)=0,"",IF($D914=0,0,$E914/$D914))</f>
        <v/>
      </c>
      <c r="W914" s="24" t="str">
        <f aca="false">IF(COUNTA($A914:$J914)=0,"",IF($F914=0,0,$G914/$F914))</f>
        <v/>
      </c>
      <c r="X914" s="24" t="str">
        <f aca="false">IF(COUNTA($A914:$J914)=0,"",IF($F914=0,0,$H914/$F914))</f>
        <v/>
      </c>
      <c r="Y914" s="25" t="str">
        <f aca="false">IF(COUNTA($A914:$J914)=0,"",IF($C914=0,0,$L914/$C914))</f>
        <v/>
      </c>
      <c r="Z914" s="23" t="str">
        <f aca="false">IF(COUNTA($A914:$J914)=0,"",IF($G914=0,0,$C914/$G914))</f>
        <v/>
      </c>
      <c r="AA914" s="23" t="str">
        <f aca="false">IF(COUNTA($A914:$J914)=0,"",IF($G914=0,0,$T914/$G914))</f>
        <v/>
      </c>
      <c r="AB914" s="9" t="str">
        <f aca="false">IF(COUNTA($A914:$J914)=0,"",IF($B914="","Pick a product",IF($E914&gt;$D914,"Confirmed &gt; received",IF($F914&gt;$E914,"Dispatched &gt; confirmed",IF($G914+$H914&gt;$F914,"Delivered + returned &gt; dispatched","OK")))))</f>
        <v/>
      </c>
    </row>
    <row r="915" customFormat="false" ht="15" hidden="false" customHeight="false" outlineLevel="0" collapsed="false">
      <c r="A915" s="20"/>
      <c r="B915" s="14"/>
      <c r="C915" s="15"/>
      <c r="D915" s="21"/>
      <c r="E915" s="21"/>
      <c r="F915" s="21"/>
      <c r="G915" s="21"/>
      <c r="H915" s="21"/>
      <c r="I915" s="15"/>
      <c r="J915" s="15"/>
      <c r="K915" s="22" t="str">
        <f aca="false">IF(COUNTA($A915:$J915)=0,"",IF($I915&lt;&gt;"",$I915,IFERROR(INDEX(Settings!$B$14:$B$28,MATCH($B915,Settings!$A$14:$A$28,0)),0)))</f>
        <v/>
      </c>
      <c r="L915" s="23" t="str">
        <f aca="false">IF(COUNTA($A915:$J915)=0,"",$G915*($K915+IFERROR(INDEX(Settings!$C$14:$C$28,MATCH($B915,Settings!$A$14:$A$28,0)),0)))</f>
        <v/>
      </c>
      <c r="M915" s="23" t="str">
        <f aca="false">IF(COUNTA($A915:$J915)=0,"",($G915+$H915*Settings!$B$10)*IFERROR(INDEX(Settings!$D$14:$D$28,MATCH($B915,Settings!$A$14:$A$28,0)),0))</f>
        <v/>
      </c>
      <c r="N915" s="23" t="str">
        <f aca="false">IF(COUNTA($A915:$J915)=0,"",$F915*IFERROR(INDEX(Settings!$E$14:$E$28,MATCH($B915,Settings!$A$14:$A$28,0)),0))</f>
        <v/>
      </c>
      <c r="O915" s="23" t="str">
        <f aca="false">IF(COUNTA($A915:$J915)=0,"",$D915*Settings!$B$5)</f>
        <v/>
      </c>
      <c r="P915" s="23" t="str">
        <f aca="false">IF(COUNTA($A915:$J915)=0,"",$G915*Settings!$B$6+$H915*Settings!$B$7)</f>
        <v/>
      </c>
      <c r="Q915" s="23" t="str">
        <f aca="false">IF(COUNTA($A915:$J915)=0,"",$L915*Settings!$B$8)</f>
        <v/>
      </c>
      <c r="R915" s="23" t="str">
        <f aca="false">IF(COUNTA($A915:$J915)=0,"",($P915+$Q915)*Settings!$B$9)</f>
        <v/>
      </c>
      <c r="S915" s="23" t="str">
        <f aca="false">IF(COUNTA($A915:$J915)=0,"",$C915+$J915+SUM($M915:$R915))</f>
        <v/>
      </c>
      <c r="T915" s="23" t="str">
        <f aca="false">IF(COUNTA($A915:$J915)=0,"",$L915-$S915)</f>
        <v/>
      </c>
      <c r="U915" s="24" t="str">
        <f aca="false">IF(COUNTA($A915:$J915)=0,"",IF($L915=0,0,$T915/$L915))</f>
        <v/>
      </c>
      <c r="V915" s="24" t="str">
        <f aca="false">IF(COUNTA($A915:$J915)=0,"",IF($D915=0,0,$E915/$D915))</f>
        <v/>
      </c>
      <c r="W915" s="24" t="str">
        <f aca="false">IF(COUNTA($A915:$J915)=0,"",IF($F915=0,0,$G915/$F915))</f>
        <v/>
      </c>
      <c r="X915" s="24" t="str">
        <f aca="false">IF(COUNTA($A915:$J915)=0,"",IF($F915=0,0,$H915/$F915))</f>
        <v/>
      </c>
      <c r="Y915" s="25" t="str">
        <f aca="false">IF(COUNTA($A915:$J915)=0,"",IF($C915=0,0,$L915/$C915))</f>
        <v/>
      </c>
      <c r="Z915" s="23" t="str">
        <f aca="false">IF(COUNTA($A915:$J915)=0,"",IF($G915=0,0,$C915/$G915))</f>
        <v/>
      </c>
      <c r="AA915" s="23" t="str">
        <f aca="false">IF(COUNTA($A915:$J915)=0,"",IF($G915=0,0,$T915/$G915))</f>
        <v/>
      </c>
      <c r="AB915" s="9" t="str">
        <f aca="false">IF(COUNTA($A915:$J915)=0,"",IF($B915="","Pick a product",IF($E915&gt;$D915,"Confirmed &gt; received",IF($F915&gt;$E915,"Dispatched &gt; confirmed",IF($G915+$H915&gt;$F915,"Delivered + returned &gt; dispatched","OK")))))</f>
        <v/>
      </c>
    </row>
    <row r="916" customFormat="false" ht="15" hidden="false" customHeight="false" outlineLevel="0" collapsed="false">
      <c r="A916" s="20"/>
      <c r="B916" s="14"/>
      <c r="C916" s="15"/>
      <c r="D916" s="21"/>
      <c r="E916" s="21"/>
      <c r="F916" s="21"/>
      <c r="G916" s="21"/>
      <c r="H916" s="21"/>
      <c r="I916" s="15"/>
      <c r="J916" s="15"/>
      <c r="K916" s="22" t="str">
        <f aca="false">IF(COUNTA($A916:$J916)=0,"",IF($I916&lt;&gt;"",$I916,IFERROR(INDEX(Settings!$B$14:$B$28,MATCH($B916,Settings!$A$14:$A$28,0)),0)))</f>
        <v/>
      </c>
      <c r="L916" s="23" t="str">
        <f aca="false">IF(COUNTA($A916:$J916)=0,"",$G916*($K916+IFERROR(INDEX(Settings!$C$14:$C$28,MATCH($B916,Settings!$A$14:$A$28,0)),0)))</f>
        <v/>
      </c>
      <c r="M916" s="23" t="str">
        <f aca="false">IF(COUNTA($A916:$J916)=0,"",($G916+$H916*Settings!$B$10)*IFERROR(INDEX(Settings!$D$14:$D$28,MATCH($B916,Settings!$A$14:$A$28,0)),0))</f>
        <v/>
      </c>
      <c r="N916" s="23" t="str">
        <f aca="false">IF(COUNTA($A916:$J916)=0,"",$F916*IFERROR(INDEX(Settings!$E$14:$E$28,MATCH($B916,Settings!$A$14:$A$28,0)),0))</f>
        <v/>
      </c>
      <c r="O916" s="23" t="str">
        <f aca="false">IF(COUNTA($A916:$J916)=0,"",$D916*Settings!$B$5)</f>
        <v/>
      </c>
      <c r="P916" s="23" t="str">
        <f aca="false">IF(COUNTA($A916:$J916)=0,"",$G916*Settings!$B$6+$H916*Settings!$B$7)</f>
        <v/>
      </c>
      <c r="Q916" s="23" t="str">
        <f aca="false">IF(COUNTA($A916:$J916)=0,"",$L916*Settings!$B$8)</f>
        <v/>
      </c>
      <c r="R916" s="23" t="str">
        <f aca="false">IF(COUNTA($A916:$J916)=0,"",($P916+$Q916)*Settings!$B$9)</f>
        <v/>
      </c>
      <c r="S916" s="23" t="str">
        <f aca="false">IF(COUNTA($A916:$J916)=0,"",$C916+$J916+SUM($M916:$R916))</f>
        <v/>
      </c>
      <c r="T916" s="23" t="str">
        <f aca="false">IF(COUNTA($A916:$J916)=0,"",$L916-$S916)</f>
        <v/>
      </c>
      <c r="U916" s="24" t="str">
        <f aca="false">IF(COUNTA($A916:$J916)=0,"",IF($L916=0,0,$T916/$L916))</f>
        <v/>
      </c>
      <c r="V916" s="24" t="str">
        <f aca="false">IF(COUNTA($A916:$J916)=0,"",IF($D916=0,0,$E916/$D916))</f>
        <v/>
      </c>
      <c r="W916" s="24" t="str">
        <f aca="false">IF(COUNTA($A916:$J916)=0,"",IF($F916=0,0,$G916/$F916))</f>
        <v/>
      </c>
      <c r="X916" s="24" t="str">
        <f aca="false">IF(COUNTA($A916:$J916)=0,"",IF($F916=0,0,$H916/$F916))</f>
        <v/>
      </c>
      <c r="Y916" s="25" t="str">
        <f aca="false">IF(COUNTA($A916:$J916)=0,"",IF($C916=0,0,$L916/$C916))</f>
        <v/>
      </c>
      <c r="Z916" s="23" t="str">
        <f aca="false">IF(COUNTA($A916:$J916)=0,"",IF($G916=0,0,$C916/$G916))</f>
        <v/>
      </c>
      <c r="AA916" s="23" t="str">
        <f aca="false">IF(COUNTA($A916:$J916)=0,"",IF($G916=0,0,$T916/$G916))</f>
        <v/>
      </c>
      <c r="AB916" s="9" t="str">
        <f aca="false">IF(COUNTA($A916:$J916)=0,"",IF($B916="","Pick a product",IF($E916&gt;$D916,"Confirmed &gt; received",IF($F916&gt;$E916,"Dispatched &gt; confirmed",IF($G916+$H916&gt;$F916,"Delivered + returned &gt; dispatched","OK")))))</f>
        <v/>
      </c>
    </row>
    <row r="917" customFormat="false" ht="15" hidden="false" customHeight="false" outlineLevel="0" collapsed="false">
      <c r="A917" s="20"/>
      <c r="B917" s="14"/>
      <c r="C917" s="15"/>
      <c r="D917" s="21"/>
      <c r="E917" s="21"/>
      <c r="F917" s="21"/>
      <c r="G917" s="21"/>
      <c r="H917" s="21"/>
      <c r="I917" s="15"/>
      <c r="J917" s="15"/>
      <c r="K917" s="22" t="str">
        <f aca="false">IF(COUNTA($A917:$J917)=0,"",IF($I917&lt;&gt;"",$I917,IFERROR(INDEX(Settings!$B$14:$B$28,MATCH($B917,Settings!$A$14:$A$28,0)),0)))</f>
        <v/>
      </c>
      <c r="L917" s="23" t="str">
        <f aca="false">IF(COUNTA($A917:$J917)=0,"",$G917*($K917+IFERROR(INDEX(Settings!$C$14:$C$28,MATCH($B917,Settings!$A$14:$A$28,0)),0)))</f>
        <v/>
      </c>
      <c r="M917" s="23" t="str">
        <f aca="false">IF(COUNTA($A917:$J917)=0,"",($G917+$H917*Settings!$B$10)*IFERROR(INDEX(Settings!$D$14:$D$28,MATCH($B917,Settings!$A$14:$A$28,0)),0))</f>
        <v/>
      </c>
      <c r="N917" s="23" t="str">
        <f aca="false">IF(COUNTA($A917:$J917)=0,"",$F917*IFERROR(INDEX(Settings!$E$14:$E$28,MATCH($B917,Settings!$A$14:$A$28,0)),0))</f>
        <v/>
      </c>
      <c r="O917" s="23" t="str">
        <f aca="false">IF(COUNTA($A917:$J917)=0,"",$D917*Settings!$B$5)</f>
        <v/>
      </c>
      <c r="P917" s="23" t="str">
        <f aca="false">IF(COUNTA($A917:$J917)=0,"",$G917*Settings!$B$6+$H917*Settings!$B$7)</f>
        <v/>
      </c>
      <c r="Q917" s="23" t="str">
        <f aca="false">IF(COUNTA($A917:$J917)=0,"",$L917*Settings!$B$8)</f>
        <v/>
      </c>
      <c r="R917" s="23" t="str">
        <f aca="false">IF(COUNTA($A917:$J917)=0,"",($P917+$Q917)*Settings!$B$9)</f>
        <v/>
      </c>
      <c r="S917" s="23" t="str">
        <f aca="false">IF(COUNTA($A917:$J917)=0,"",$C917+$J917+SUM($M917:$R917))</f>
        <v/>
      </c>
      <c r="T917" s="23" t="str">
        <f aca="false">IF(COUNTA($A917:$J917)=0,"",$L917-$S917)</f>
        <v/>
      </c>
      <c r="U917" s="24" t="str">
        <f aca="false">IF(COUNTA($A917:$J917)=0,"",IF($L917=0,0,$T917/$L917))</f>
        <v/>
      </c>
      <c r="V917" s="24" t="str">
        <f aca="false">IF(COUNTA($A917:$J917)=0,"",IF($D917=0,0,$E917/$D917))</f>
        <v/>
      </c>
      <c r="W917" s="24" t="str">
        <f aca="false">IF(COUNTA($A917:$J917)=0,"",IF($F917=0,0,$G917/$F917))</f>
        <v/>
      </c>
      <c r="X917" s="24" t="str">
        <f aca="false">IF(COUNTA($A917:$J917)=0,"",IF($F917=0,0,$H917/$F917))</f>
        <v/>
      </c>
      <c r="Y917" s="25" t="str">
        <f aca="false">IF(COUNTA($A917:$J917)=0,"",IF($C917=0,0,$L917/$C917))</f>
        <v/>
      </c>
      <c r="Z917" s="23" t="str">
        <f aca="false">IF(COUNTA($A917:$J917)=0,"",IF($G917=0,0,$C917/$G917))</f>
        <v/>
      </c>
      <c r="AA917" s="23" t="str">
        <f aca="false">IF(COUNTA($A917:$J917)=0,"",IF($G917=0,0,$T917/$G917))</f>
        <v/>
      </c>
      <c r="AB917" s="9" t="str">
        <f aca="false">IF(COUNTA($A917:$J917)=0,"",IF($B917="","Pick a product",IF($E917&gt;$D917,"Confirmed &gt; received",IF($F917&gt;$E917,"Dispatched &gt; confirmed",IF($G917+$H917&gt;$F917,"Delivered + returned &gt; dispatched","OK")))))</f>
        <v/>
      </c>
    </row>
    <row r="918" customFormat="false" ht="15" hidden="false" customHeight="false" outlineLevel="0" collapsed="false">
      <c r="A918" s="20"/>
      <c r="B918" s="14"/>
      <c r="C918" s="15"/>
      <c r="D918" s="21"/>
      <c r="E918" s="21"/>
      <c r="F918" s="21"/>
      <c r="G918" s="21"/>
      <c r="H918" s="21"/>
      <c r="I918" s="15"/>
      <c r="J918" s="15"/>
      <c r="K918" s="22" t="str">
        <f aca="false">IF(COUNTA($A918:$J918)=0,"",IF($I918&lt;&gt;"",$I918,IFERROR(INDEX(Settings!$B$14:$B$28,MATCH($B918,Settings!$A$14:$A$28,0)),0)))</f>
        <v/>
      </c>
      <c r="L918" s="23" t="str">
        <f aca="false">IF(COUNTA($A918:$J918)=0,"",$G918*($K918+IFERROR(INDEX(Settings!$C$14:$C$28,MATCH($B918,Settings!$A$14:$A$28,0)),0)))</f>
        <v/>
      </c>
      <c r="M918" s="23" t="str">
        <f aca="false">IF(COUNTA($A918:$J918)=0,"",($G918+$H918*Settings!$B$10)*IFERROR(INDEX(Settings!$D$14:$D$28,MATCH($B918,Settings!$A$14:$A$28,0)),0))</f>
        <v/>
      </c>
      <c r="N918" s="23" t="str">
        <f aca="false">IF(COUNTA($A918:$J918)=0,"",$F918*IFERROR(INDEX(Settings!$E$14:$E$28,MATCH($B918,Settings!$A$14:$A$28,0)),0))</f>
        <v/>
      </c>
      <c r="O918" s="23" t="str">
        <f aca="false">IF(COUNTA($A918:$J918)=0,"",$D918*Settings!$B$5)</f>
        <v/>
      </c>
      <c r="P918" s="23" t="str">
        <f aca="false">IF(COUNTA($A918:$J918)=0,"",$G918*Settings!$B$6+$H918*Settings!$B$7)</f>
        <v/>
      </c>
      <c r="Q918" s="23" t="str">
        <f aca="false">IF(COUNTA($A918:$J918)=0,"",$L918*Settings!$B$8)</f>
        <v/>
      </c>
      <c r="R918" s="23" t="str">
        <f aca="false">IF(COUNTA($A918:$J918)=0,"",($P918+$Q918)*Settings!$B$9)</f>
        <v/>
      </c>
      <c r="S918" s="23" t="str">
        <f aca="false">IF(COUNTA($A918:$J918)=0,"",$C918+$J918+SUM($M918:$R918))</f>
        <v/>
      </c>
      <c r="T918" s="23" t="str">
        <f aca="false">IF(COUNTA($A918:$J918)=0,"",$L918-$S918)</f>
        <v/>
      </c>
      <c r="U918" s="24" t="str">
        <f aca="false">IF(COUNTA($A918:$J918)=0,"",IF($L918=0,0,$T918/$L918))</f>
        <v/>
      </c>
      <c r="V918" s="24" t="str">
        <f aca="false">IF(COUNTA($A918:$J918)=0,"",IF($D918=0,0,$E918/$D918))</f>
        <v/>
      </c>
      <c r="W918" s="24" t="str">
        <f aca="false">IF(COUNTA($A918:$J918)=0,"",IF($F918=0,0,$G918/$F918))</f>
        <v/>
      </c>
      <c r="X918" s="24" t="str">
        <f aca="false">IF(COUNTA($A918:$J918)=0,"",IF($F918=0,0,$H918/$F918))</f>
        <v/>
      </c>
      <c r="Y918" s="25" t="str">
        <f aca="false">IF(COUNTA($A918:$J918)=0,"",IF($C918=0,0,$L918/$C918))</f>
        <v/>
      </c>
      <c r="Z918" s="23" t="str">
        <f aca="false">IF(COUNTA($A918:$J918)=0,"",IF($G918=0,0,$C918/$G918))</f>
        <v/>
      </c>
      <c r="AA918" s="23" t="str">
        <f aca="false">IF(COUNTA($A918:$J918)=0,"",IF($G918=0,0,$T918/$G918))</f>
        <v/>
      </c>
      <c r="AB918" s="9" t="str">
        <f aca="false">IF(COUNTA($A918:$J918)=0,"",IF($B918="","Pick a product",IF($E918&gt;$D918,"Confirmed &gt; received",IF($F918&gt;$E918,"Dispatched &gt; confirmed",IF($G918+$H918&gt;$F918,"Delivered + returned &gt; dispatched","OK")))))</f>
        <v/>
      </c>
    </row>
    <row r="919" customFormat="false" ht="15" hidden="false" customHeight="false" outlineLevel="0" collapsed="false">
      <c r="A919" s="20"/>
      <c r="B919" s="14"/>
      <c r="C919" s="15"/>
      <c r="D919" s="21"/>
      <c r="E919" s="21"/>
      <c r="F919" s="21"/>
      <c r="G919" s="21"/>
      <c r="H919" s="21"/>
      <c r="I919" s="15"/>
      <c r="J919" s="15"/>
      <c r="K919" s="22" t="str">
        <f aca="false">IF(COUNTA($A919:$J919)=0,"",IF($I919&lt;&gt;"",$I919,IFERROR(INDEX(Settings!$B$14:$B$28,MATCH($B919,Settings!$A$14:$A$28,0)),0)))</f>
        <v/>
      </c>
      <c r="L919" s="23" t="str">
        <f aca="false">IF(COUNTA($A919:$J919)=0,"",$G919*($K919+IFERROR(INDEX(Settings!$C$14:$C$28,MATCH($B919,Settings!$A$14:$A$28,0)),0)))</f>
        <v/>
      </c>
      <c r="M919" s="23" t="str">
        <f aca="false">IF(COUNTA($A919:$J919)=0,"",($G919+$H919*Settings!$B$10)*IFERROR(INDEX(Settings!$D$14:$D$28,MATCH($B919,Settings!$A$14:$A$28,0)),0))</f>
        <v/>
      </c>
      <c r="N919" s="23" t="str">
        <f aca="false">IF(COUNTA($A919:$J919)=0,"",$F919*IFERROR(INDEX(Settings!$E$14:$E$28,MATCH($B919,Settings!$A$14:$A$28,0)),0))</f>
        <v/>
      </c>
      <c r="O919" s="23" t="str">
        <f aca="false">IF(COUNTA($A919:$J919)=0,"",$D919*Settings!$B$5)</f>
        <v/>
      </c>
      <c r="P919" s="23" t="str">
        <f aca="false">IF(COUNTA($A919:$J919)=0,"",$G919*Settings!$B$6+$H919*Settings!$B$7)</f>
        <v/>
      </c>
      <c r="Q919" s="23" t="str">
        <f aca="false">IF(COUNTA($A919:$J919)=0,"",$L919*Settings!$B$8)</f>
        <v/>
      </c>
      <c r="R919" s="23" t="str">
        <f aca="false">IF(COUNTA($A919:$J919)=0,"",($P919+$Q919)*Settings!$B$9)</f>
        <v/>
      </c>
      <c r="S919" s="23" t="str">
        <f aca="false">IF(COUNTA($A919:$J919)=0,"",$C919+$J919+SUM($M919:$R919))</f>
        <v/>
      </c>
      <c r="T919" s="23" t="str">
        <f aca="false">IF(COUNTA($A919:$J919)=0,"",$L919-$S919)</f>
        <v/>
      </c>
      <c r="U919" s="24" t="str">
        <f aca="false">IF(COUNTA($A919:$J919)=0,"",IF($L919=0,0,$T919/$L919))</f>
        <v/>
      </c>
      <c r="V919" s="24" t="str">
        <f aca="false">IF(COUNTA($A919:$J919)=0,"",IF($D919=0,0,$E919/$D919))</f>
        <v/>
      </c>
      <c r="W919" s="24" t="str">
        <f aca="false">IF(COUNTA($A919:$J919)=0,"",IF($F919=0,0,$G919/$F919))</f>
        <v/>
      </c>
      <c r="X919" s="24" t="str">
        <f aca="false">IF(COUNTA($A919:$J919)=0,"",IF($F919=0,0,$H919/$F919))</f>
        <v/>
      </c>
      <c r="Y919" s="25" t="str">
        <f aca="false">IF(COUNTA($A919:$J919)=0,"",IF($C919=0,0,$L919/$C919))</f>
        <v/>
      </c>
      <c r="Z919" s="23" t="str">
        <f aca="false">IF(COUNTA($A919:$J919)=0,"",IF($G919=0,0,$C919/$G919))</f>
        <v/>
      </c>
      <c r="AA919" s="23" t="str">
        <f aca="false">IF(COUNTA($A919:$J919)=0,"",IF($G919=0,0,$T919/$G919))</f>
        <v/>
      </c>
      <c r="AB919" s="9" t="str">
        <f aca="false">IF(COUNTA($A919:$J919)=0,"",IF($B919="","Pick a product",IF($E919&gt;$D919,"Confirmed &gt; received",IF($F919&gt;$E919,"Dispatched &gt; confirmed",IF($G919+$H919&gt;$F919,"Delivered + returned &gt; dispatched","OK")))))</f>
        <v/>
      </c>
    </row>
    <row r="920" customFormat="false" ht="15" hidden="false" customHeight="false" outlineLevel="0" collapsed="false">
      <c r="A920" s="20"/>
      <c r="B920" s="14"/>
      <c r="C920" s="15"/>
      <c r="D920" s="21"/>
      <c r="E920" s="21"/>
      <c r="F920" s="21"/>
      <c r="G920" s="21"/>
      <c r="H920" s="21"/>
      <c r="I920" s="15"/>
      <c r="J920" s="15"/>
      <c r="K920" s="22" t="str">
        <f aca="false">IF(COUNTA($A920:$J920)=0,"",IF($I920&lt;&gt;"",$I920,IFERROR(INDEX(Settings!$B$14:$B$28,MATCH($B920,Settings!$A$14:$A$28,0)),0)))</f>
        <v/>
      </c>
      <c r="L920" s="23" t="str">
        <f aca="false">IF(COUNTA($A920:$J920)=0,"",$G920*($K920+IFERROR(INDEX(Settings!$C$14:$C$28,MATCH($B920,Settings!$A$14:$A$28,0)),0)))</f>
        <v/>
      </c>
      <c r="M920" s="23" t="str">
        <f aca="false">IF(COUNTA($A920:$J920)=0,"",($G920+$H920*Settings!$B$10)*IFERROR(INDEX(Settings!$D$14:$D$28,MATCH($B920,Settings!$A$14:$A$28,0)),0))</f>
        <v/>
      </c>
      <c r="N920" s="23" t="str">
        <f aca="false">IF(COUNTA($A920:$J920)=0,"",$F920*IFERROR(INDEX(Settings!$E$14:$E$28,MATCH($B920,Settings!$A$14:$A$28,0)),0))</f>
        <v/>
      </c>
      <c r="O920" s="23" t="str">
        <f aca="false">IF(COUNTA($A920:$J920)=0,"",$D920*Settings!$B$5)</f>
        <v/>
      </c>
      <c r="P920" s="23" t="str">
        <f aca="false">IF(COUNTA($A920:$J920)=0,"",$G920*Settings!$B$6+$H920*Settings!$B$7)</f>
        <v/>
      </c>
      <c r="Q920" s="23" t="str">
        <f aca="false">IF(COUNTA($A920:$J920)=0,"",$L920*Settings!$B$8)</f>
        <v/>
      </c>
      <c r="R920" s="23" t="str">
        <f aca="false">IF(COUNTA($A920:$J920)=0,"",($P920+$Q920)*Settings!$B$9)</f>
        <v/>
      </c>
      <c r="S920" s="23" t="str">
        <f aca="false">IF(COUNTA($A920:$J920)=0,"",$C920+$J920+SUM($M920:$R920))</f>
        <v/>
      </c>
      <c r="T920" s="23" t="str">
        <f aca="false">IF(COUNTA($A920:$J920)=0,"",$L920-$S920)</f>
        <v/>
      </c>
      <c r="U920" s="24" t="str">
        <f aca="false">IF(COUNTA($A920:$J920)=0,"",IF($L920=0,0,$T920/$L920))</f>
        <v/>
      </c>
      <c r="V920" s="24" t="str">
        <f aca="false">IF(COUNTA($A920:$J920)=0,"",IF($D920=0,0,$E920/$D920))</f>
        <v/>
      </c>
      <c r="W920" s="24" t="str">
        <f aca="false">IF(COUNTA($A920:$J920)=0,"",IF($F920=0,0,$G920/$F920))</f>
        <v/>
      </c>
      <c r="X920" s="24" t="str">
        <f aca="false">IF(COUNTA($A920:$J920)=0,"",IF($F920=0,0,$H920/$F920))</f>
        <v/>
      </c>
      <c r="Y920" s="25" t="str">
        <f aca="false">IF(COUNTA($A920:$J920)=0,"",IF($C920=0,0,$L920/$C920))</f>
        <v/>
      </c>
      <c r="Z920" s="23" t="str">
        <f aca="false">IF(COUNTA($A920:$J920)=0,"",IF($G920=0,0,$C920/$G920))</f>
        <v/>
      </c>
      <c r="AA920" s="23" t="str">
        <f aca="false">IF(COUNTA($A920:$J920)=0,"",IF($G920=0,0,$T920/$G920))</f>
        <v/>
      </c>
      <c r="AB920" s="9" t="str">
        <f aca="false">IF(COUNTA($A920:$J920)=0,"",IF($B920="","Pick a product",IF($E920&gt;$D920,"Confirmed &gt; received",IF($F920&gt;$E920,"Dispatched &gt; confirmed",IF($G920+$H920&gt;$F920,"Delivered + returned &gt; dispatched","OK")))))</f>
        <v/>
      </c>
    </row>
    <row r="921" customFormat="false" ht="15" hidden="false" customHeight="false" outlineLevel="0" collapsed="false">
      <c r="A921" s="20"/>
      <c r="B921" s="14"/>
      <c r="C921" s="15"/>
      <c r="D921" s="21"/>
      <c r="E921" s="21"/>
      <c r="F921" s="21"/>
      <c r="G921" s="21"/>
      <c r="H921" s="21"/>
      <c r="I921" s="15"/>
      <c r="J921" s="15"/>
      <c r="K921" s="22" t="str">
        <f aca="false">IF(COUNTA($A921:$J921)=0,"",IF($I921&lt;&gt;"",$I921,IFERROR(INDEX(Settings!$B$14:$B$28,MATCH($B921,Settings!$A$14:$A$28,0)),0)))</f>
        <v/>
      </c>
      <c r="L921" s="23" t="str">
        <f aca="false">IF(COUNTA($A921:$J921)=0,"",$G921*($K921+IFERROR(INDEX(Settings!$C$14:$C$28,MATCH($B921,Settings!$A$14:$A$28,0)),0)))</f>
        <v/>
      </c>
      <c r="M921" s="23" t="str">
        <f aca="false">IF(COUNTA($A921:$J921)=0,"",($G921+$H921*Settings!$B$10)*IFERROR(INDEX(Settings!$D$14:$D$28,MATCH($B921,Settings!$A$14:$A$28,0)),0))</f>
        <v/>
      </c>
      <c r="N921" s="23" t="str">
        <f aca="false">IF(COUNTA($A921:$J921)=0,"",$F921*IFERROR(INDEX(Settings!$E$14:$E$28,MATCH($B921,Settings!$A$14:$A$28,0)),0))</f>
        <v/>
      </c>
      <c r="O921" s="23" t="str">
        <f aca="false">IF(COUNTA($A921:$J921)=0,"",$D921*Settings!$B$5)</f>
        <v/>
      </c>
      <c r="P921" s="23" t="str">
        <f aca="false">IF(COUNTA($A921:$J921)=0,"",$G921*Settings!$B$6+$H921*Settings!$B$7)</f>
        <v/>
      </c>
      <c r="Q921" s="23" t="str">
        <f aca="false">IF(COUNTA($A921:$J921)=0,"",$L921*Settings!$B$8)</f>
        <v/>
      </c>
      <c r="R921" s="23" t="str">
        <f aca="false">IF(COUNTA($A921:$J921)=0,"",($P921+$Q921)*Settings!$B$9)</f>
        <v/>
      </c>
      <c r="S921" s="23" t="str">
        <f aca="false">IF(COUNTA($A921:$J921)=0,"",$C921+$J921+SUM($M921:$R921))</f>
        <v/>
      </c>
      <c r="T921" s="23" t="str">
        <f aca="false">IF(COUNTA($A921:$J921)=0,"",$L921-$S921)</f>
        <v/>
      </c>
      <c r="U921" s="24" t="str">
        <f aca="false">IF(COUNTA($A921:$J921)=0,"",IF($L921=0,0,$T921/$L921))</f>
        <v/>
      </c>
      <c r="V921" s="24" t="str">
        <f aca="false">IF(COUNTA($A921:$J921)=0,"",IF($D921=0,0,$E921/$D921))</f>
        <v/>
      </c>
      <c r="W921" s="24" t="str">
        <f aca="false">IF(COUNTA($A921:$J921)=0,"",IF($F921=0,0,$G921/$F921))</f>
        <v/>
      </c>
      <c r="X921" s="24" t="str">
        <f aca="false">IF(COUNTA($A921:$J921)=0,"",IF($F921=0,0,$H921/$F921))</f>
        <v/>
      </c>
      <c r="Y921" s="25" t="str">
        <f aca="false">IF(COUNTA($A921:$J921)=0,"",IF($C921=0,0,$L921/$C921))</f>
        <v/>
      </c>
      <c r="Z921" s="23" t="str">
        <f aca="false">IF(COUNTA($A921:$J921)=0,"",IF($G921=0,0,$C921/$G921))</f>
        <v/>
      </c>
      <c r="AA921" s="23" t="str">
        <f aca="false">IF(COUNTA($A921:$J921)=0,"",IF($G921=0,0,$T921/$G921))</f>
        <v/>
      </c>
      <c r="AB921" s="9" t="str">
        <f aca="false">IF(COUNTA($A921:$J921)=0,"",IF($B921="","Pick a product",IF($E921&gt;$D921,"Confirmed &gt; received",IF($F921&gt;$E921,"Dispatched &gt; confirmed",IF($G921+$H921&gt;$F921,"Delivered + returned &gt; dispatched","OK")))))</f>
        <v/>
      </c>
    </row>
    <row r="922" customFormat="false" ht="15" hidden="false" customHeight="false" outlineLevel="0" collapsed="false">
      <c r="A922" s="20"/>
      <c r="B922" s="14"/>
      <c r="C922" s="15"/>
      <c r="D922" s="21"/>
      <c r="E922" s="21"/>
      <c r="F922" s="21"/>
      <c r="G922" s="21"/>
      <c r="H922" s="21"/>
      <c r="I922" s="15"/>
      <c r="J922" s="15"/>
      <c r="K922" s="22" t="str">
        <f aca="false">IF(COUNTA($A922:$J922)=0,"",IF($I922&lt;&gt;"",$I922,IFERROR(INDEX(Settings!$B$14:$B$28,MATCH($B922,Settings!$A$14:$A$28,0)),0)))</f>
        <v/>
      </c>
      <c r="L922" s="23" t="str">
        <f aca="false">IF(COUNTA($A922:$J922)=0,"",$G922*($K922+IFERROR(INDEX(Settings!$C$14:$C$28,MATCH($B922,Settings!$A$14:$A$28,0)),0)))</f>
        <v/>
      </c>
      <c r="M922" s="23" t="str">
        <f aca="false">IF(COUNTA($A922:$J922)=0,"",($G922+$H922*Settings!$B$10)*IFERROR(INDEX(Settings!$D$14:$D$28,MATCH($B922,Settings!$A$14:$A$28,0)),0))</f>
        <v/>
      </c>
      <c r="N922" s="23" t="str">
        <f aca="false">IF(COUNTA($A922:$J922)=0,"",$F922*IFERROR(INDEX(Settings!$E$14:$E$28,MATCH($B922,Settings!$A$14:$A$28,0)),0))</f>
        <v/>
      </c>
      <c r="O922" s="23" t="str">
        <f aca="false">IF(COUNTA($A922:$J922)=0,"",$D922*Settings!$B$5)</f>
        <v/>
      </c>
      <c r="P922" s="23" t="str">
        <f aca="false">IF(COUNTA($A922:$J922)=0,"",$G922*Settings!$B$6+$H922*Settings!$B$7)</f>
        <v/>
      </c>
      <c r="Q922" s="23" t="str">
        <f aca="false">IF(COUNTA($A922:$J922)=0,"",$L922*Settings!$B$8)</f>
        <v/>
      </c>
      <c r="R922" s="23" t="str">
        <f aca="false">IF(COUNTA($A922:$J922)=0,"",($P922+$Q922)*Settings!$B$9)</f>
        <v/>
      </c>
      <c r="S922" s="23" t="str">
        <f aca="false">IF(COUNTA($A922:$J922)=0,"",$C922+$J922+SUM($M922:$R922))</f>
        <v/>
      </c>
      <c r="T922" s="23" t="str">
        <f aca="false">IF(COUNTA($A922:$J922)=0,"",$L922-$S922)</f>
        <v/>
      </c>
      <c r="U922" s="24" t="str">
        <f aca="false">IF(COUNTA($A922:$J922)=0,"",IF($L922=0,0,$T922/$L922))</f>
        <v/>
      </c>
      <c r="V922" s="24" t="str">
        <f aca="false">IF(COUNTA($A922:$J922)=0,"",IF($D922=0,0,$E922/$D922))</f>
        <v/>
      </c>
      <c r="W922" s="24" t="str">
        <f aca="false">IF(COUNTA($A922:$J922)=0,"",IF($F922=0,0,$G922/$F922))</f>
        <v/>
      </c>
      <c r="X922" s="24" t="str">
        <f aca="false">IF(COUNTA($A922:$J922)=0,"",IF($F922=0,0,$H922/$F922))</f>
        <v/>
      </c>
      <c r="Y922" s="25" t="str">
        <f aca="false">IF(COUNTA($A922:$J922)=0,"",IF($C922=0,0,$L922/$C922))</f>
        <v/>
      </c>
      <c r="Z922" s="23" t="str">
        <f aca="false">IF(COUNTA($A922:$J922)=0,"",IF($G922=0,0,$C922/$G922))</f>
        <v/>
      </c>
      <c r="AA922" s="23" t="str">
        <f aca="false">IF(COUNTA($A922:$J922)=0,"",IF($G922=0,0,$T922/$G922))</f>
        <v/>
      </c>
      <c r="AB922" s="9" t="str">
        <f aca="false">IF(COUNTA($A922:$J922)=0,"",IF($B922="","Pick a product",IF($E922&gt;$D922,"Confirmed &gt; received",IF($F922&gt;$E922,"Dispatched &gt; confirmed",IF($G922+$H922&gt;$F922,"Delivered + returned &gt; dispatched","OK")))))</f>
        <v/>
      </c>
    </row>
    <row r="923" customFormat="false" ht="15" hidden="false" customHeight="false" outlineLevel="0" collapsed="false">
      <c r="A923" s="20"/>
      <c r="B923" s="14"/>
      <c r="C923" s="15"/>
      <c r="D923" s="21"/>
      <c r="E923" s="21"/>
      <c r="F923" s="21"/>
      <c r="G923" s="21"/>
      <c r="H923" s="21"/>
      <c r="I923" s="15"/>
      <c r="J923" s="15"/>
      <c r="K923" s="22" t="str">
        <f aca="false">IF(COUNTA($A923:$J923)=0,"",IF($I923&lt;&gt;"",$I923,IFERROR(INDEX(Settings!$B$14:$B$28,MATCH($B923,Settings!$A$14:$A$28,0)),0)))</f>
        <v/>
      </c>
      <c r="L923" s="23" t="str">
        <f aca="false">IF(COUNTA($A923:$J923)=0,"",$G923*($K923+IFERROR(INDEX(Settings!$C$14:$C$28,MATCH($B923,Settings!$A$14:$A$28,0)),0)))</f>
        <v/>
      </c>
      <c r="M923" s="23" t="str">
        <f aca="false">IF(COUNTA($A923:$J923)=0,"",($G923+$H923*Settings!$B$10)*IFERROR(INDEX(Settings!$D$14:$D$28,MATCH($B923,Settings!$A$14:$A$28,0)),0))</f>
        <v/>
      </c>
      <c r="N923" s="23" t="str">
        <f aca="false">IF(COUNTA($A923:$J923)=0,"",$F923*IFERROR(INDEX(Settings!$E$14:$E$28,MATCH($B923,Settings!$A$14:$A$28,0)),0))</f>
        <v/>
      </c>
      <c r="O923" s="23" t="str">
        <f aca="false">IF(COUNTA($A923:$J923)=0,"",$D923*Settings!$B$5)</f>
        <v/>
      </c>
      <c r="P923" s="23" t="str">
        <f aca="false">IF(COUNTA($A923:$J923)=0,"",$G923*Settings!$B$6+$H923*Settings!$B$7)</f>
        <v/>
      </c>
      <c r="Q923" s="23" t="str">
        <f aca="false">IF(COUNTA($A923:$J923)=0,"",$L923*Settings!$B$8)</f>
        <v/>
      </c>
      <c r="R923" s="23" t="str">
        <f aca="false">IF(COUNTA($A923:$J923)=0,"",($P923+$Q923)*Settings!$B$9)</f>
        <v/>
      </c>
      <c r="S923" s="23" t="str">
        <f aca="false">IF(COUNTA($A923:$J923)=0,"",$C923+$J923+SUM($M923:$R923))</f>
        <v/>
      </c>
      <c r="T923" s="23" t="str">
        <f aca="false">IF(COUNTA($A923:$J923)=0,"",$L923-$S923)</f>
        <v/>
      </c>
      <c r="U923" s="24" t="str">
        <f aca="false">IF(COUNTA($A923:$J923)=0,"",IF($L923=0,0,$T923/$L923))</f>
        <v/>
      </c>
      <c r="V923" s="24" t="str">
        <f aca="false">IF(COUNTA($A923:$J923)=0,"",IF($D923=0,0,$E923/$D923))</f>
        <v/>
      </c>
      <c r="W923" s="24" t="str">
        <f aca="false">IF(COUNTA($A923:$J923)=0,"",IF($F923=0,0,$G923/$F923))</f>
        <v/>
      </c>
      <c r="X923" s="24" t="str">
        <f aca="false">IF(COUNTA($A923:$J923)=0,"",IF($F923=0,0,$H923/$F923))</f>
        <v/>
      </c>
      <c r="Y923" s="25" t="str">
        <f aca="false">IF(COUNTA($A923:$J923)=0,"",IF($C923=0,0,$L923/$C923))</f>
        <v/>
      </c>
      <c r="Z923" s="23" t="str">
        <f aca="false">IF(COUNTA($A923:$J923)=0,"",IF($G923=0,0,$C923/$G923))</f>
        <v/>
      </c>
      <c r="AA923" s="23" t="str">
        <f aca="false">IF(COUNTA($A923:$J923)=0,"",IF($G923=0,0,$T923/$G923))</f>
        <v/>
      </c>
      <c r="AB923" s="9" t="str">
        <f aca="false">IF(COUNTA($A923:$J923)=0,"",IF($B923="","Pick a product",IF($E923&gt;$D923,"Confirmed &gt; received",IF($F923&gt;$E923,"Dispatched &gt; confirmed",IF($G923+$H923&gt;$F923,"Delivered + returned &gt; dispatched","OK")))))</f>
        <v/>
      </c>
    </row>
    <row r="924" customFormat="false" ht="15" hidden="false" customHeight="false" outlineLevel="0" collapsed="false">
      <c r="A924" s="20"/>
      <c r="B924" s="14"/>
      <c r="C924" s="15"/>
      <c r="D924" s="21"/>
      <c r="E924" s="21"/>
      <c r="F924" s="21"/>
      <c r="G924" s="21"/>
      <c r="H924" s="21"/>
      <c r="I924" s="15"/>
      <c r="J924" s="15"/>
      <c r="K924" s="22" t="str">
        <f aca="false">IF(COUNTA($A924:$J924)=0,"",IF($I924&lt;&gt;"",$I924,IFERROR(INDEX(Settings!$B$14:$B$28,MATCH($B924,Settings!$A$14:$A$28,0)),0)))</f>
        <v/>
      </c>
      <c r="L924" s="23" t="str">
        <f aca="false">IF(COUNTA($A924:$J924)=0,"",$G924*($K924+IFERROR(INDEX(Settings!$C$14:$C$28,MATCH($B924,Settings!$A$14:$A$28,0)),0)))</f>
        <v/>
      </c>
      <c r="M924" s="23" t="str">
        <f aca="false">IF(COUNTA($A924:$J924)=0,"",($G924+$H924*Settings!$B$10)*IFERROR(INDEX(Settings!$D$14:$D$28,MATCH($B924,Settings!$A$14:$A$28,0)),0))</f>
        <v/>
      </c>
      <c r="N924" s="23" t="str">
        <f aca="false">IF(COUNTA($A924:$J924)=0,"",$F924*IFERROR(INDEX(Settings!$E$14:$E$28,MATCH($B924,Settings!$A$14:$A$28,0)),0))</f>
        <v/>
      </c>
      <c r="O924" s="23" t="str">
        <f aca="false">IF(COUNTA($A924:$J924)=0,"",$D924*Settings!$B$5)</f>
        <v/>
      </c>
      <c r="P924" s="23" t="str">
        <f aca="false">IF(COUNTA($A924:$J924)=0,"",$G924*Settings!$B$6+$H924*Settings!$B$7)</f>
        <v/>
      </c>
      <c r="Q924" s="23" t="str">
        <f aca="false">IF(COUNTA($A924:$J924)=0,"",$L924*Settings!$B$8)</f>
        <v/>
      </c>
      <c r="R924" s="23" t="str">
        <f aca="false">IF(COUNTA($A924:$J924)=0,"",($P924+$Q924)*Settings!$B$9)</f>
        <v/>
      </c>
      <c r="S924" s="23" t="str">
        <f aca="false">IF(COUNTA($A924:$J924)=0,"",$C924+$J924+SUM($M924:$R924))</f>
        <v/>
      </c>
      <c r="T924" s="23" t="str">
        <f aca="false">IF(COUNTA($A924:$J924)=0,"",$L924-$S924)</f>
        <v/>
      </c>
      <c r="U924" s="24" t="str">
        <f aca="false">IF(COUNTA($A924:$J924)=0,"",IF($L924=0,0,$T924/$L924))</f>
        <v/>
      </c>
      <c r="V924" s="24" t="str">
        <f aca="false">IF(COUNTA($A924:$J924)=0,"",IF($D924=0,0,$E924/$D924))</f>
        <v/>
      </c>
      <c r="W924" s="24" t="str">
        <f aca="false">IF(COUNTA($A924:$J924)=0,"",IF($F924=0,0,$G924/$F924))</f>
        <v/>
      </c>
      <c r="X924" s="24" t="str">
        <f aca="false">IF(COUNTA($A924:$J924)=0,"",IF($F924=0,0,$H924/$F924))</f>
        <v/>
      </c>
      <c r="Y924" s="25" t="str">
        <f aca="false">IF(COUNTA($A924:$J924)=0,"",IF($C924=0,0,$L924/$C924))</f>
        <v/>
      </c>
      <c r="Z924" s="23" t="str">
        <f aca="false">IF(COUNTA($A924:$J924)=0,"",IF($G924=0,0,$C924/$G924))</f>
        <v/>
      </c>
      <c r="AA924" s="23" t="str">
        <f aca="false">IF(COUNTA($A924:$J924)=0,"",IF($G924=0,0,$T924/$G924))</f>
        <v/>
      </c>
      <c r="AB924" s="9" t="str">
        <f aca="false">IF(COUNTA($A924:$J924)=0,"",IF($B924="","Pick a product",IF($E924&gt;$D924,"Confirmed &gt; received",IF($F924&gt;$E924,"Dispatched &gt; confirmed",IF($G924+$H924&gt;$F924,"Delivered + returned &gt; dispatched","OK")))))</f>
        <v/>
      </c>
    </row>
    <row r="925" customFormat="false" ht="15" hidden="false" customHeight="false" outlineLevel="0" collapsed="false">
      <c r="A925" s="20"/>
      <c r="B925" s="14"/>
      <c r="C925" s="15"/>
      <c r="D925" s="21"/>
      <c r="E925" s="21"/>
      <c r="F925" s="21"/>
      <c r="G925" s="21"/>
      <c r="H925" s="21"/>
      <c r="I925" s="15"/>
      <c r="J925" s="15"/>
      <c r="K925" s="22" t="str">
        <f aca="false">IF(COUNTA($A925:$J925)=0,"",IF($I925&lt;&gt;"",$I925,IFERROR(INDEX(Settings!$B$14:$B$28,MATCH($B925,Settings!$A$14:$A$28,0)),0)))</f>
        <v/>
      </c>
      <c r="L925" s="23" t="str">
        <f aca="false">IF(COUNTA($A925:$J925)=0,"",$G925*($K925+IFERROR(INDEX(Settings!$C$14:$C$28,MATCH($B925,Settings!$A$14:$A$28,0)),0)))</f>
        <v/>
      </c>
      <c r="M925" s="23" t="str">
        <f aca="false">IF(COUNTA($A925:$J925)=0,"",($G925+$H925*Settings!$B$10)*IFERROR(INDEX(Settings!$D$14:$D$28,MATCH($B925,Settings!$A$14:$A$28,0)),0))</f>
        <v/>
      </c>
      <c r="N925" s="23" t="str">
        <f aca="false">IF(COUNTA($A925:$J925)=0,"",$F925*IFERROR(INDEX(Settings!$E$14:$E$28,MATCH($B925,Settings!$A$14:$A$28,0)),0))</f>
        <v/>
      </c>
      <c r="O925" s="23" t="str">
        <f aca="false">IF(COUNTA($A925:$J925)=0,"",$D925*Settings!$B$5)</f>
        <v/>
      </c>
      <c r="P925" s="23" t="str">
        <f aca="false">IF(COUNTA($A925:$J925)=0,"",$G925*Settings!$B$6+$H925*Settings!$B$7)</f>
        <v/>
      </c>
      <c r="Q925" s="23" t="str">
        <f aca="false">IF(COUNTA($A925:$J925)=0,"",$L925*Settings!$B$8)</f>
        <v/>
      </c>
      <c r="R925" s="23" t="str">
        <f aca="false">IF(COUNTA($A925:$J925)=0,"",($P925+$Q925)*Settings!$B$9)</f>
        <v/>
      </c>
      <c r="S925" s="23" t="str">
        <f aca="false">IF(COUNTA($A925:$J925)=0,"",$C925+$J925+SUM($M925:$R925))</f>
        <v/>
      </c>
      <c r="T925" s="23" t="str">
        <f aca="false">IF(COUNTA($A925:$J925)=0,"",$L925-$S925)</f>
        <v/>
      </c>
      <c r="U925" s="24" t="str">
        <f aca="false">IF(COUNTA($A925:$J925)=0,"",IF($L925=0,0,$T925/$L925))</f>
        <v/>
      </c>
      <c r="V925" s="24" t="str">
        <f aca="false">IF(COUNTA($A925:$J925)=0,"",IF($D925=0,0,$E925/$D925))</f>
        <v/>
      </c>
      <c r="W925" s="24" t="str">
        <f aca="false">IF(COUNTA($A925:$J925)=0,"",IF($F925=0,0,$G925/$F925))</f>
        <v/>
      </c>
      <c r="X925" s="24" t="str">
        <f aca="false">IF(COUNTA($A925:$J925)=0,"",IF($F925=0,0,$H925/$F925))</f>
        <v/>
      </c>
      <c r="Y925" s="25" t="str">
        <f aca="false">IF(COUNTA($A925:$J925)=0,"",IF($C925=0,0,$L925/$C925))</f>
        <v/>
      </c>
      <c r="Z925" s="23" t="str">
        <f aca="false">IF(COUNTA($A925:$J925)=0,"",IF($G925=0,0,$C925/$G925))</f>
        <v/>
      </c>
      <c r="AA925" s="23" t="str">
        <f aca="false">IF(COUNTA($A925:$J925)=0,"",IF($G925=0,0,$T925/$G925))</f>
        <v/>
      </c>
      <c r="AB925" s="9" t="str">
        <f aca="false">IF(COUNTA($A925:$J925)=0,"",IF($B925="","Pick a product",IF($E925&gt;$D925,"Confirmed &gt; received",IF($F925&gt;$E925,"Dispatched &gt; confirmed",IF($G925+$H925&gt;$F925,"Delivered + returned &gt; dispatched","OK")))))</f>
        <v/>
      </c>
    </row>
    <row r="926" customFormat="false" ht="15" hidden="false" customHeight="false" outlineLevel="0" collapsed="false">
      <c r="A926" s="20"/>
      <c r="B926" s="14"/>
      <c r="C926" s="15"/>
      <c r="D926" s="21"/>
      <c r="E926" s="21"/>
      <c r="F926" s="21"/>
      <c r="G926" s="21"/>
      <c r="H926" s="21"/>
      <c r="I926" s="15"/>
      <c r="J926" s="15"/>
      <c r="K926" s="22" t="str">
        <f aca="false">IF(COUNTA($A926:$J926)=0,"",IF($I926&lt;&gt;"",$I926,IFERROR(INDEX(Settings!$B$14:$B$28,MATCH($B926,Settings!$A$14:$A$28,0)),0)))</f>
        <v/>
      </c>
      <c r="L926" s="23" t="str">
        <f aca="false">IF(COUNTA($A926:$J926)=0,"",$G926*($K926+IFERROR(INDEX(Settings!$C$14:$C$28,MATCH($B926,Settings!$A$14:$A$28,0)),0)))</f>
        <v/>
      </c>
      <c r="M926" s="23" t="str">
        <f aca="false">IF(COUNTA($A926:$J926)=0,"",($G926+$H926*Settings!$B$10)*IFERROR(INDEX(Settings!$D$14:$D$28,MATCH($B926,Settings!$A$14:$A$28,0)),0))</f>
        <v/>
      </c>
      <c r="N926" s="23" t="str">
        <f aca="false">IF(COUNTA($A926:$J926)=0,"",$F926*IFERROR(INDEX(Settings!$E$14:$E$28,MATCH($B926,Settings!$A$14:$A$28,0)),0))</f>
        <v/>
      </c>
      <c r="O926" s="23" t="str">
        <f aca="false">IF(COUNTA($A926:$J926)=0,"",$D926*Settings!$B$5)</f>
        <v/>
      </c>
      <c r="P926" s="23" t="str">
        <f aca="false">IF(COUNTA($A926:$J926)=0,"",$G926*Settings!$B$6+$H926*Settings!$B$7)</f>
        <v/>
      </c>
      <c r="Q926" s="23" t="str">
        <f aca="false">IF(COUNTA($A926:$J926)=0,"",$L926*Settings!$B$8)</f>
        <v/>
      </c>
      <c r="R926" s="23" t="str">
        <f aca="false">IF(COUNTA($A926:$J926)=0,"",($P926+$Q926)*Settings!$B$9)</f>
        <v/>
      </c>
      <c r="S926" s="23" t="str">
        <f aca="false">IF(COUNTA($A926:$J926)=0,"",$C926+$J926+SUM($M926:$R926))</f>
        <v/>
      </c>
      <c r="T926" s="23" t="str">
        <f aca="false">IF(COUNTA($A926:$J926)=0,"",$L926-$S926)</f>
        <v/>
      </c>
      <c r="U926" s="24" t="str">
        <f aca="false">IF(COUNTA($A926:$J926)=0,"",IF($L926=0,0,$T926/$L926))</f>
        <v/>
      </c>
      <c r="V926" s="24" t="str">
        <f aca="false">IF(COUNTA($A926:$J926)=0,"",IF($D926=0,0,$E926/$D926))</f>
        <v/>
      </c>
      <c r="W926" s="24" t="str">
        <f aca="false">IF(COUNTA($A926:$J926)=0,"",IF($F926=0,0,$G926/$F926))</f>
        <v/>
      </c>
      <c r="X926" s="24" t="str">
        <f aca="false">IF(COUNTA($A926:$J926)=0,"",IF($F926=0,0,$H926/$F926))</f>
        <v/>
      </c>
      <c r="Y926" s="25" t="str">
        <f aca="false">IF(COUNTA($A926:$J926)=0,"",IF($C926=0,0,$L926/$C926))</f>
        <v/>
      </c>
      <c r="Z926" s="23" t="str">
        <f aca="false">IF(COUNTA($A926:$J926)=0,"",IF($G926=0,0,$C926/$G926))</f>
        <v/>
      </c>
      <c r="AA926" s="23" t="str">
        <f aca="false">IF(COUNTA($A926:$J926)=0,"",IF($G926=0,0,$T926/$G926))</f>
        <v/>
      </c>
      <c r="AB926" s="9" t="str">
        <f aca="false">IF(COUNTA($A926:$J926)=0,"",IF($B926="","Pick a product",IF($E926&gt;$D926,"Confirmed &gt; received",IF($F926&gt;$E926,"Dispatched &gt; confirmed",IF($G926+$H926&gt;$F926,"Delivered + returned &gt; dispatched","OK")))))</f>
        <v/>
      </c>
    </row>
    <row r="927" customFormat="false" ht="15" hidden="false" customHeight="false" outlineLevel="0" collapsed="false">
      <c r="A927" s="20"/>
      <c r="B927" s="14"/>
      <c r="C927" s="15"/>
      <c r="D927" s="21"/>
      <c r="E927" s="21"/>
      <c r="F927" s="21"/>
      <c r="G927" s="21"/>
      <c r="H927" s="21"/>
      <c r="I927" s="15"/>
      <c r="J927" s="15"/>
      <c r="K927" s="22" t="str">
        <f aca="false">IF(COUNTA($A927:$J927)=0,"",IF($I927&lt;&gt;"",$I927,IFERROR(INDEX(Settings!$B$14:$B$28,MATCH($B927,Settings!$A$14:$A$28,0)),0)))</f>
        <v/>
      </c>
      <c r="L927" s="23" t="str">
        <f aca="false">IF(COUNTA($A927:$J927)=0,"",$G927*($K927+IFERROR(INDEX(Settings!$C$14:$C$28,MATCH($B927,Settings!$A$14:$A$28,0)),0)))</f>
        <v/>
      </c>
      <c r="M927" s="23" t="str">
        <f aca="false">IF(COUNTA($A927:$J927)=0,"",($G927+$H927*Settings!$B$10)*IFERROR(INDEX(Settings!$D$14:$D$28,MATCH($B927,Settings!$A$14:$A$28,0)),0))</f>
        <v/>
      </c>
      <c r="N927" s="23" t="str">
        <f aca="false">IF(COUNTA($A927:$J927)=0,"",$F927*IFERROR(INDEX(Settings!$E$14:$E$28,MATCH($B927,Settings!$A$14:$A$28,0)),0))</f>
        <v/>
      </c>
      <c r="O927" s="23" t="str">
        <f aca="false">IF(COUNTA($A927:$J927)=0,"",$D927*Settings!$B$5)</f>
        <v/>
      </c>
      <c r="P927" s="23" t="str">
        <f aca="false">IF(COUNTA($A927:$J927)=0,"",$G927*Settings!$B$6+$H927*Settings!$B$7)</f>
        <v/>
      </c>
      <c r="Q927" s="23" t="str">
        <f aca="false">IF(COUNTA($A927:$J927)=0,"",$L927*Settings!$B$8)</f>
        <v/>
      </c>
      <c r="R927" s="23" t="str">
        <f aca="false">IF(COUNTA($A927:$J927)=0,"",($P927+$Q927)*Settings!$B$9)</f>
        <v/>
      </c>
      <c r="S927" s="23" t="str">
        <f aca="false">IF(COUNTA($A927:$J927)=0,"",$C927+$J927+SUM($M927:$R927))</f>
        <v/>
      </c>
      <c r="T927" s="23" t="str">
        <f aca="false">IF(COUNTA($A927:$J927)=0,"",$L927-$S927)</f>
        <v/>
      </c>
      <c r="U927" s="24" t="str">
        <f aca="false">IF(COUNTA($A927:$J927)=0,"",IF($L927=0,0,$T927/$L927))</f>
        <v/>
      </c>
      <c r="V927" s="24" t="str">
        <f aca="false">IF(COUNTA($A927:$J927)=0,"",IF($D927=0,0,$E927/$D927))</f>
        <v/>
      </c>
      <c r="W927" s="24" t="str">
        <f aca="false">IF(COUNTA($A927:$J927)=0,"",IF($F927=0,0,$G927/$F927))</f>
        <v/>
      </c>
      <c r="X927" s="24" t="str">
        <f aca="false">IF(COUNTA($A927:$J927)=0,"",IF($F927=0,0,$H927/$F927))</f>
        <v/>
      </c>
      <c r="Y927" s="25" t="str">
        <f aca="false">IF(COUNTA($A927:$J927)=0,"",IF($C927=0,0,$L927/$C927))</f>
        <v/>
      </c>
      <c r="Z927" s="23" t="str">
        <f aca="false">IF(COUNTA($A927:$J927)=0,"",IF($G927=0,0,$C927/$G927))</f>
        <v/>
      </c>
      <c r="AA927" s="23" t="str">
        <f aca="false">IF(COUNTA($A927:$J927)=0,"",IF($G927=0,0,$T927/$G927))</f>
        <v/>
      </c>
      <c r="AB927" s="9" t="str">
        <f aca="false">IF(COUNTA($A927:$J927)=0,"",IF($B927="","Pick a product",IF($E927&gt;$D927,"Confirmed &gt; received",IF($F927&gt;$E927,"Dispatched &gt; confirmed",IF($G927+$H927&gt;$F927,"Delivered + returned &gt; dispatched","OK")))))</f>
        <v/>
      </c>
    </row>
    <row r="928" customFormat="false" ht="15" hidden="false" customHeight="false" outlineLevel="0" collapsed="false">
      <c r="A928" s="20"/>
      <c r="B928" s="14"/>
      <c r="C928" s="15"/>
      <c r="D928" s="21"/>
      <c r="E928" s="21"/>
      <c r="F928" s="21"/>
      <c r="G928" s="21"/>
      <c r="H928" s="21"/>
      <c r="I928" s="15"/>
      <c r="J928" s="15"/>
      <c r="K928" s="22" t="str">
        <f aca="false">IF(COUNTA($A928:$J928)=0,"",IF($I928&lt;&gt;"",$I928,IFERROR(INDEX(Settings!$B$14:$B$28,MATCH($B928,Settings!$A$14:$A$28,0)),0)))</f>
        <v/>
      </c>
      <c r="L928" s="23" t="str">
        <f aca="false">IF(COUNTA($A928:$J928)=0,"",$G928*($K928+IFERROR(INDEX(Settings!$C$14:$C$28,MATCH($B928,Settings!$A$14:$A$28,0)),0)))</f>
        <v/>
      </c>
      <c r="M928" s="23" t="str">
        <f aca="false">IF(COUNTA($A928:$J928)=0,"",($G928+$H928*Settings!$B$10)*IFERROR(INDEX(Settings!$D$14:$D$28,MATCH($B928,Settings!$A$14:$A$28,0)),0))</f>
        <v/>
      </c>
      <c r="N928" s="23" t="str">
        <f aca="false">IF(COUNTA($A928:$J928)=0,"",$F928*IFERROR(INDEX(Settings!$E$14:$E$28,MATCH($B928,Settings!$A$14:$A$28,0)),0))</f>
        <v/>
      </c>
      <c r="O928" s="23" t="str">
        <f aca="false">IF(COUNTA($A928:$J928)=0,"",$D928*Settings!$B$5)</f>
        <v/>
      </c>
      <c r="P928" s="23" t="str">
        <f aca="false">IF(COUNTA($A928:$J928)=0,"",$G928*Settings!$B$6+$H928*Settings!$B$7)</f>
        <v/>
      </c>
      <c r="Q928" s="23" t="str">
        <f aca="false">IF(COUNTA($A928:$J928)=0,"",$L928*Settings!$B$8)</f>
        <v/>
      </c>
      <c r="R928" s="23" t="str">
        <f aca="false">IF(COUNTA($A928:$J928)=0,"",($P928+$Q928)*Settings!$B$9)</f>
        <v/>
      </c>
      <c r="S928" s="23" t="str">
        <f aca="false">IF(COUNTA($A928:$J928)=0,"",$C928+$J928+SUM($M928:$R928))</f>
        <v/>
      </c>
      <c r="T928" s="23" t="str">
        <f aca="false">IF(COUNTA($A928:$J928)=0,"",$L928-$S928)</f>
        <v/>
      </c>
      <c r="U928" s="24" t="str">
        <f aca="false">IF(COUNTA($A928:$J928)=0,"",IF($L928=0,0,$T928/$L928))</f>
        <v/>
      </c>
      <c r="V928" s="24" t="str">
        <f aca="false">IF(COUNTA($A928:$J928)=0,"",IF($D928=0,0,$E928/$D928))</f>
        <v/>
      </c>
      <c r="W928" s="24" t="str">
        <f aca="false">IF(COUNTA($A928:$J928)=0,"",IF($F928=0,0,$G928/$F928))</f>
        <v/>
      </c>
      <c r="X928" s="24" t="str">
        <f aca="false">IF(COUNTA($A928:$J928)=0,"",IF($F928=0,0,$H928/$F928))</f>
        <v/>
      </c>
      <c r="Y928" s="25" t="str">
        <f aca="false">IF(COUNTA($A928:$J928)=0,"",IF($C928=0,0,$L928/$C928))</f>
        <v/>
      </c>
      <c r="Z928" s="23" t="str">
        <f aca="false">IF(COUNTA($A928:$J928)=0,"",IF($G928=0,0,$C928/$G928))</f>
        <v/>
      </c>
      <c r="AA928" s="23" t="str">
        <f aca="false">IF(COUNTA($A928:$J928)=0,"",IF($G928=0,0,$T928/$G928))</f>
        <v/>
      </c>
      <c r="AB928" s="9" t="str">
        <f aca="false">IF(COUNTA($A928:$J928)=0,"",IF($B928="","Pick a product",IF($E928&gt;$D928,"Confirmed &gt; received",IF($F928&gt;$E928,"Dispatched &gt; confirmed",IF($G928+$H928&gt;$F928,"Delivered + returned &gt; dispatched","OK")))))</f>
        <v/>
      </c>
    </row>
    <row r="929" customFormat="false" ht="15" hidden="false" customHeight="false" outlineLevel="0" collapsed="false">
      <c r="A929" s="20"/>
      <c r="B929" s="14"/>
      <c r="C929" s="15"/>
      <c r="D929" s="21"/>
      <c r="E929" s="21"/>
      <c r="F929" s="21"/>
      <c r="G929" s="21"/>
      <c r="H929" s="21"/>
      <c r="I929" s="15"/>
      <c r="J929" s="15"/>
      <c r="K929" s="22" t="str">
        <f aca="false">IF(COUNTA($A929:$J929)=0,"",IF($I929&lt;&gt;"",$I929,IFERROR(INDEX(Settings!$B$14:$B$28,MATCH($B929,Settings!$A$14:$A$28,0)),0)))</f>
        <v/>
      </c>
      <c r="L929" s="23" t="str">
        <f aca="false">IF(COUNTA($A929:$J929)=0,"",$G929*($K929+IFERROR(INDEX(Settings!$C$14:$C$28,MATCH($B929,Settings!$A$14:$A$28,0)),0)))</f>
        <v/>
      </c>
      <c r="M929" s="23" t="str">
        <f aca="false">IF(COUNTA($A929:$J929)=0,"",($G929+$H929*Settings!$B$10)*IFERROR(INDEX(Settings!$D$14:$D$28,MATCH($B929,Settings!$A$14:$A$28,0)),0))</f>
        <v/>
      </c>
      <c r="N929" s="23" t="str">
        <f aca="false">IF(COUNTA($A929:$J929)=0,"",$F929*IFERROR(INDEX(Settings!$E$14:$E$28,MATCH($B929,Settings!$A$14:$A$28,0)),0))</f>
        <v/>
      </c>
      <c r="O929" s="23" t="str">
        <f aca="false">IF(COUNTA($A929:$J929)=0,"",$D929*Settings!$B$5)</f>
        <v/>
      </c>
      <c r="P929" s="23" t="str">
        <f aca="false">IF(COUNTA($A929:$J929)=0,"",$G929*Settings!$B$6+$H929*Settings!$B$7)</f>
        <v/>
      </c>
      <c r="Q929" s="23" t="str">
        <f aca="false">IF(COUNTA($A929:$J929)=0,"",$L929*Settings!$B$8)</f>
        <v/>
      </c>
      <c r="R929" s="23" t="str">
        <f aca="false">IF(COUNTA($A929:$J929)=0,"",($P929+$Q929)*Settings!$B$9)</f>
        <v/>
      </c>
      <c r="S929" s="23" t="str">
        <f aca="false">IF(COUNTA($A929:$J929)=0,"",$C929+$J929+SUM($M929:$R929))</f>
        <v/>
      </c>
      <c r="T929" s="23" t="str">
        <f aca="false">IF(COUNTA($A929:$J929)=0,"",$L929-$S929)</f>
        <v/>
      </c>
      <c r="U929" s="24" t="str">
        <f aca="false">IF(COUNTA($A929:$J929)=0,"",IF($L929=0,0,$T929/$L929))</f>
        <v/>
      </c>
      <c r="V929" s="24" t="str">
        <f aca="false">IF(COUNTA($A929:$J929)=0,"",IF($D929=0,0,$E929/$D929))</f>
        <v/>
      </c>
      <c r="W929" s="24" t="str">
        <f aca="false">IF(COUNTA($A929:$J929)=0,"",IF($F929=0,0,$G929/$F929))</f>
        <v/>
      </c>
      <c r="X929" s="24" t="str">
        <f aca="false">IF(COUNTA($A929:$J929)=0,"",IF($F929=0,0,$H929/$F929))</f>
        <v/>
      </c>
      <c r="Y929" s="25" t="str">
        <f aca="false">IF(COUNTA($A929:$J929)=0,"",IF($C929=0,0,$L929/$C929))</f>
        <v/>
      </c>
      <c r="Z929" s="23" t="str">
        <f aca="false">IF(COUNTA($A929:$J929)=0,"",IF($G929=0,0,$C929/$G929))</f>
        <v/>
      </c>
      <c r="AA929" s="23" t="str">
        <f aca="false">IF(COUNTA($A929:$J929)=0,"",IF($G929=0,0,$T929/$G929))</f>
        <v/>
      </c>
      <c r="AB929" s="9" t="str">
        <f aca="false">IF(COUNTA($A929:$J929)=0,"",IF($B929="","Pick a product",IF($E929&gt;$D929,"Confirmed &gt; received",IF($F929&gt;$E929,"Dispatched &gt; confirmed",IF($G929+$H929&gt;$F929,"Delivered + returned &gt; dispatched","OK")))))</f>
        <v/>
      </c>
    </row>
    <row r="930" customFormat="false" ht="15" hidden="false" customHeight="false" outlineLevel="0" collapsed="false">
      <c r="A930" s="20"/>
      <c r="B930" s="14"/>
      <c r="C930" s="15"/>
      <c r="D930" s="21"/>
      <c r="E930" s="21"/>
      <c r="F930" s="21"/>
      <c r="G930" s="21"/>
      <c r="H930" s="21"/>
      <c r="I930" s="15"/>
      <c r="J930" s="15"/>
      <c r="K930" s="22" t="str">
        <f aca="false">IF(COUNTA($A930:$J930)=0,"",IF($I930&lt;&gt;"",$I930,IFERROR(INDEX(Settings!$B$14:$B$28,MATCH($B930,Settings!$A$14:$A$28,0)),0)))</f>
        <v/>
      </c>
      <c r="L930" s="23" t="str">
        <f aca="false">IF(COUNTA($A930:$J930)=0,"",$G930*($K930+IFERROR(INDEX(Settings!$C$14:$C$28,MATCH($B930,Settings!$A$14:$A$28,0)),0)))</f>
        <v/>
      </c>
      <c r="M930" s="23" t="str">
        <f aca="false">IF(COUNTA($A930:$J930)=0,"",($G930+$H930*Settings!$B$10)*IFERROR(INDEX(Settings!$D$14:$D$28,MATCH($B930,Settings!$A$14:$A$28,0)),0))</f>
        <v/>
      </c>
      <c r="N930" s="23" t="str">
        <f aca="false">IF(COUNTA($A930:$J930)=0,"",$F930*IFERROR(INDEX(Settings!$E$14:$E$28,MATCH($B930,Settings!$A$14:$A$28,0)),0))</f>
        <v/>
      </c>
      <c r="O930" s="23" t="str">
        <f aca="false">IF(COUNTA($A930:$J930)=0,"",$D930*Settings!$B$5)</f>
        <v/>
      </c>
      <c r="P930" s="23" t="str">
        <f aca="false">IF(COUNTA($A930:$J930)=0,"",$G930*Settings!$B$6+$H930*Settings!$B$7)</f>
        <v/>
      </c>
      <c r="Q930" s="23" t="str">
        <f aca="false">IF(COUNTA($A930:$J930)=0,"",$L930*Settings!$B$8)</f>
        <v/>
      </c>
      <c r="R930" s="23" t="str">
        <f aca="false">IF(COUNTA($A930:$J930)=0,"",($P930+$Q930)*Settings!$B$9)</f>
        <v/>
      </c>
      <c r="S930" s="23" t="str">
        <f aca="false">IF(COUNTA($A930:$J930)=0,"",$C930+$J930+SUM($M930:$R930))</f>
        <v/>
      </c>
      <c r="T930" s="23" t="str">
        <f aca="false">IF(COUNTA($A930:$J930)=0,"",$L930-$S930)</f>
        <v/>
      </c>
      <c r="U930" s="24" t="str">
        <f aca="false">IF(COUNTA($A930:$J930)=0,"",IF($L930=0,0,$T930/$L930))</f>
        <v/>
      </c>
      <c r="V930" s="24" t="str">
        <f aca="false">IF(COUNTA($A930:$J930)=0,"",IF($D930=0,0,$E930/$D930))</f>
        <v/>
      </c>
      <c r="W930" s="24" t="str">
        <f aca="false">IF(COUNTA($A930:$J930)=0,"",IF($F930=0,0,$G930/$F930))</f>
        <v/>
      </c>
      <c r="X930" s="24" t="str">
        <f aca="false">IF(COUNTA($A930:$J930)=0,"",IF($F930=0,0,$H930/$F930))</f>
        <v/>
      </c>
      <c r="Y930" s="25" t="str">
        <f aca="false">IF(COUNTA($A930:$J930)=0,"",IF($C930=0,0,$L930/$C930))</f>
        <v/>
      </c>
      <c r="Z930" s="23" t="str">
        <f aca="false">IF(COUNTA($A930:$J930)=0,"",IF($G930=0,0,$C930/$G930))</f>
        <v/>
      </c>
      <c r="AA930" s="23" t="str">
        <f aca="false">IF(COUNTA($A930:$J930)=0,"",IF($G930=0,0,$T930/$G930))</f>
        <v/>
      </c>
      <c r="AB930" s="9" t="str">
        <f aca="false">IF(COUNTA($A930:$J930)=0,"",IF($B930="","Pick a product",IF($E930&gt;$D930,"Confirmed &gt; received",IF($F930&gt;$E930,"Dispatched &gt; confirmed",IF($G930+$H930&gt;$F930,"Delivered + returned &gt; dispatched","OK")))))</f>
        <v/>
      </c>
    </row>
    <row r="931" customFormat="false" ht="15" hidden="false" customHeight="false" outlineLevel="0" collapsed="false">
      <c r="A931" s="20"/>
      <c r="B931" s="14"/>
      <c r="C931" s="15"/>
      <c r="D931" s="21"/>
      <c r="E931" s="21"/>
      <c r="F931" s="21"/>
      <c r="G931" s="21"/>
      <c r="H931" s="21"/>
      <c r="I931" s="15"/>
      <c r="J931" s="15"/>
      <c r="K931" s="22" t="str">
        <f aca="false">IF(COUNTA($A931:$J931)=0,"",IF($I931&lt;&gt;"",$I931,IFERROR(INDEX(Settings!$B$14:$B$28,MATCH($B931,Settings!$A$14:$A$28,0)),0)))</f>
        <v/>
      </c>
      <c r="L931" s="23" t="str">
        <f aca="false">IF(COUNTA($A931:$J931)=0,"",$G931*($K931+IFERROR(INDEX(Settings!$C$14:$C$28,MATCH($B931,Settings!$A$14:$A$28,0)),0)))</f>
        <v/>
      </c>
      <c r="M931" s="23" t="str">
        <f aca="false">IF(COUNTA($A931:$J931)=0,"",($G931+$H931*Settings!$B$10)*IFERROR(INDEX(Settings!$D$14:$D$28,MATCH($B931,Settings!$A$14:$A$28,0)),0))</f>
        <v/>
      </c>
      <c r="N931" s="23" t="str">
        <f aca="false">IF(COUNTA($A931:$J931)=0,"",$F931*IFERROR(INDEX(Settings!$E$14:$E$28,MATCH($B931,Settings!$A$14:$A$28,0)),0))</f>
        <v/>
      </c>
      <c r="O931" s="23" t="str">
        <f aca="false">IF(COUNTA($A931:$J931)=0,"",$D931*Settings!$B$5)</f>
        <v/>
      </c>
      <c r="P931" s="23" t="str">
        <f aca="false">IF(COUNTA($A931:$J931)=0,"",$G931*Settings!$B$6+$H931*Settings!$B$7)</f>
        <v/>
      </c>
      <c r="Q931" s="23" t="str">
        <f aca="false">IF(COUNTA($A931:$J931)=0,"",$L931*Settings!$B$8)</f>
        <v/>
      </c>
      <c r="R931" s="23" t="str">
        <f aca="false">IF(COUNTA($A931:$J931)=0,"",($P931+$Q931)*Settings!$B$9)</f>
        <v/>
      </c>
      <c r="S931" s="23" t="str">
        <f aca="false">IF(COUNTA($A931:$J931)=0,"",$C931+$J931+SUM($M931:$R931))</f>
        <v/>
      </c>
      <c r="T931" s="23" t="str">
        <f aca="false">IF(COUNTA($A931:$J931)=0,"",$L931-$S931)</f>
        <v/>
      </c>
      <c r="U931" s="24" t="str">
        <f aca="false">IF(COUNTA($A931:$J931)=0,"",IF($L931=0,0,$T931/$L931))</f>
        <v/>
      </c>
      <c r="V931" s="24" t="str">
        <f aca="false">IF(COUNTA($A931:$J931)=0,"",IF($D931=0,0,$E931/$D931))</f>
        <v/>
      </c>
      <c r="W931" s="24" t="str">
        <f aca="false">IF(COUNTA($A931:$J931)=0,"",IF($F931=0,0,$G931/$F931))</f>
        <v/>
      </c>
      <c r="X931" s="24" t="str">
        <f aca="false">IF(COUNTA($A931:$J931)=0,"",IF($F931=0,0,$H931/$F931))</f>
        <v/>
      </c>
      <c r="Y931" s="25" t="str">
        <f aca="false">IF(COUNTA($A931:$J931)=0,"",IF($C931=0,0,$L931/$C931))</f>
        <v/>
      </c>
      <c r="Z931" s="23" t="str">
        <f aca="false">IF(COUNTA($A931:$J931)=0,"",IF($G931=0,0,$C931/$G931))</f>
        <v/>
      </c>
      <c r="AA931" s="23" t="str">
        <f aca="false">IF(COUNTA($A931:$J931)=0,"",IF($G931=0,0,$T931/$G931))</f>
        <v/>
      </c>
      <c r="AB931" s="9" t="str">
        <f aca="false">IF(COUNTA($A931:$J931)=0,"",IF($B931="","Pick a product",IF($E931&gt;$D931,"Confirmed &gt; received",IF($F931&gt;$E931,"Dispatched &gt; confirmed",IF($G931+$H931&gt;$F931,"Delivered + returned &gt; dispatched","OK")))))</f>
        <v/>
      </c>
    </row>
    <row r="932" customFormat="false" ht="15" hidden="false" customHeight="false" outlineLevel="0" collapsed="false">
      <c r="A932" s="20"/>
      <c r="B932" s="14"/>
      <c r="C932" s="15"/>
      <c r="D932" s="21"/>
      <c r="E932" s="21"/>
      <c r="F932" s="21"/>
      <c r="G932" s="21"/>
      <c r="H932" s="21"/>
      <c r="I932" s="15"/>
      <c r="J932" s="15"/>
      <c r="K932" s="22" t="str">
        <f aca="false">IF(COUNTA($A932:$J932)=0,"",IF($I932&lt;&gt;"",$I932,IFERROR(INDEX(Settings!$B$14:$B$28,MATCH($B932,Settings!$A$14:$A$28,0)),0)))</f>
        <v/>
      </c>
      <c r="L932" s="23" t="str">
        <f aca="false">IF(COUNTA($A932:$J932)=0,"",$G932*($K932+IFERROR(INDEX(Settings!$C$14:$C$28,MATCH($B932,Settings!$A$14:$A$28,0)),0)))</f>
        <v/>
      </c>
      <c r="M932" s="23" t="str">
        <f aca="false">IF(COUNTA($A932:$J932)=0,"",($G932+$H932*Settings!$B$10)*IFERROR(INDEX(Settings!$D$14:$D$28,MATCH($B932,Settings!$A$14:$A$28,0)),0))</f>
        <v/>
      </c>
      <c r="N932" s="23" t="str">
        <f aca="false">IF(COUNTA($A932:$J932)=0,"",$F932*IFERROR(INDEX(Settings!$E$14:$E$28,MATCH($B932,Settings!$A$14:$A$28,0)),0))</f>
        <v/>
      </c>
      <c r="O932" s="23" t="str">
        <f aca="false">IF(COUNTA($A932:$J932)=0,"",$D932*Settings!$B$5)</f>
        <v/>
      </c>
      <c r="P932" s="23" t="str">
        <f aca="false">IF(COUNTA($A932:$J932)=0,"",$G932*Settings!$B$6+$H932*Settings!$B$7)</f>
        <v/>
      </c>
      <c r="Q932" s="23" t="str">
        <f aca="false">IF(COUNTA($A932:$J932)=0,"",$L932*Settings!$B$8)</f>
        <v/>
      </c>
      <c r="R932" s="23" t="str">
        <f aca="false">IF(COUNTA($A932:$J932)=0,"",($P932+$Q932)*Settings!$B$9)</f>
        <v/>
      </c>
      <c r="S932" s="23" t="str">
        <f aca="false">IF(COUNTA($A932:$J932)=0,"",$C932+$J932+SUM($M932:$R932))</f>
        <v/>
      </c>
      <c r="T932" s="23" t="str">
        <f aca="false">IF(COUNTA($A932:$J932)=0,"",$L932-$S932)</f>
        <v/>
      </c>
      <c r="U932" s="24" t="str">
        <f aca="false">IF(COUNTA($A932:$J932)=0,"",IF($L932=0,0,$T932/$L932))</f>
        <v/>
      </c>
      <c r="V932" s="24" t="str">
        <f aca="false">IF(COUNTA($A932:$J932)=0,"",IF($D932=0,0,$E932/$D932))</f>
        <v/>
      </c>
      <c r="W932" s="24" t="str">
        <f aca="false">IF(COUNTA($A932:$J932)=0,"",IF($F932=0,0,$G932/$F932))</f>
        <v/>
      </c>
      <c r="X932" s="24" t="str">
        <f aca="false">IF(COUNTA($A932:$J932)=0,"",IF($F932=0,0,$H932/$F932))</f>
        <v/>
      </c>
      <c r="Y932" s="25" t="str">
        <f aca="false">IF(COUNTA($A932:$J932)=0,"",IF($C932=0,0,$L932/$C932))</f>
        <v/>
      </c>
      <c r="Z932" s="23" t="str">
        <f aca="false">IF(COUNTA($A932:$J932)=0,"",IF($G932=0,0,$C932/$G932))</f>
        <v/>
      </c>
      <c r="AA932" s="23" t="str">
        <f aca="false">IF(COUNTA($A932:$J932)=0,"",IF($G932=0,0,$T932/$G932))</f>
        <v/>
      </c>
      <c r="AB932" s="9" t="str">
        <f aca="false">IF(COUNTA($A932:$J932)=0,"",IF($B932="","Pick a product",IF($E932&gt;$D932,"Confirmed &gt; received",IF($F932&gt;$E932,"Dispatched &gt; confirmed",IF($G932+$H932&gt;$F932,"Delivered + returned &gt; dispatched","OK")))))</f>
        <v/>
      </c>
    </row>
    <row r="933" customFormat="false" ht="15" hidden="false" customHeight="false" outlineLevel="0" collapsed="false">
      <c r="A933" s="20"/>
      <c r="B933" s="14"/>
      <c r="C933" s="15"/>
      <c r="D933" s="21"/>
      <c r="E933" s="21"/>
      <c r="F933" s="21"/>
      <c r="G933" s="21"/>
      <c r="H933" s="21"/>
      <c r="I933" s="15"/>
      <c r="J933" s="15"/>
      <c r="K933" s="22" t="str">
        <f aca="false">IF(COUNTA($A933:$J933)=0,"",IF($I933&lt;&gt;"",$I933,IFERROR(INDEX(Settings!$B$14:$B$28,MATCH($B933,Settings!$A$14:$A$28,0)),0)))</f>
        <v/>
      </c>
      <c r="L933" s="23" t="str">
        <f aca="false">IF(COUNTA($A933:$J933)=0,"",$G933*($K933+IFERROR(INDEX(Settings!$C$14:$C$28,MATCH($B933,Settings!$A$14:$A$28,0)),0)))</f>
        <v/>
      </c>
      <c r="M933" s="23" t="str">
        <f aca="false">IF(COUNTA($A933:$J933)=0,"",($G933+$H933*Settings!$B$10)*IFERROR(INDEX(Settings!$D$14:$D$28,MATCH($B933,Settings!$A$14:$A$28,0)),0))</f>
        <v/>
      </c>
      <c r="N933" s="23" t="str">
        <f aca="false">IF(COUNTA($A933:$J933)=0,"",$F933*IFERROR(INDEX(Settings!$E$14:$E$28,MATCH($B933,Settings!$A$14:$A$28,0)),0))</f>
        <v/>
      </c>
      <c r="O933" s="23" t="str">
        <f aca="false">IF(COUNTA($A933:$J933)=0,"",$D933*Settings!$B$5)</f>
        <v/>
      </c>
      <c r="P933" s="23" t="str">
        <f aca="false">IF(COUNTA($A933:$J933)=0,"",$G933*Settings!$B$6+$H933*Settings!$B$7)</f>
        <v/>
      </c>
      <c r="Q933" s="23" t="str">
        <f aca="false">IF(COUNTA($A933:$J933)=0,"",$L933*Settings!$B$8)</f>
        <v/>
      </c>
      <c r="R933" s="23" t="str">
        <f aca="false">IF(COUNTA($A933:$J933)=0,"",($P933+$Q933)*Settings!$B$9)</f>
        <v/>
      </c>
      <c r="S933" s="23" t="str">
        <f aca="false">IF(COUNTA($A933:$J933)=0,"",$C933+$J933+SUM($M933:$R933))</f>
        <v/>
      </c>
      <c r="T933" s="23" t="str">
        <f aca="false">IF(COUNTA($A933:$J933)=0,"",$L933-$S933)</f>
        <v/>
      </c>
      <c r="U933" s="24" t="str">
        <f aca="false">IF(COUNTA($A933:$J933)=0,"",IF($L933=0,0,$T933/$L933))</f>
        <v/>
      </c>
      <c r="V933" s="24" t="str">
        <f aca="false">IF(COUNTA($A933:$J933)=0,"",IF($D933=0,0,$E933/$D933))</f>
        <v/>
      </c>
      <c r="W933" s="24" t="str">
        <f aca="false">IF(COUNTA($A933:$J933)=0,"",IF($F933=0,0,$G933/$F933))</f>
        <v/>
      </c>
      <c r="X933" s="24" t="str">
        <f aca="false">IF(COUNTA($A933:$J933)=0,"",IF($F933=0,0,$H933/$F933))</f>
        <v/>
      </c>
      <c r="Y933" s="25" t="str">
        <f aca="false">IF(COUNTA($A933:$J933)=0,"",IF($C933=0,0,$L933/$C933))</f>
        <v/>
      </c>
      <c r="Z933" s="23" t="str">
        <f aca="false">IF(COUNTA($A933:$J933)=0,"",IF($G933=0,0,$C933/$G933))</f>
        <v/>
      </c>
      <c r="AA933" s="23" t="str">
        <f aca="false">IF(COUNTA($A933:$J933)=0,"",IF($G933=0,0,$T933/$G933))</f>
        <v/>
      </c>
      <c r="AB933" s="9" t="str">
        <f aca="false">IF(COUNTA($A933:$J933)=0,"",IF($B933="","Pick a product",IF($E933&gt;$D933,"Confirmed &gt; received",IF($F933&gt;$E933,"Dispatched &gt; confirmed",IF($G933+$H933&gt;$F933,"Delivered + returned &gt; dispatched","OK")))))</f>
        <v/>
      </c>
    </row>
    <row r="934" customFormat="false" ht="15" hidden="false" customHeight="false" outlineLevel="0" collapsed="false">
      <c r="A934" s="20"/>
      <c r="B934" s="14"/>
      <c r="C934" s="15"/>
      <c r="D934" s="21"/>
      <c r="E934" s="21"/>
      <c r="F934" s="21"/>
      <c r="G934" s="21"/>
      <c r="H934" s="21"/>
      <c r="I934" s="15"/>
      <c r="J934" s="15"/>
      <c r="K934" s="22" t="str">
        <f aca="false">IF(COUNTA($A934:$J934)=0,"",IF($I934&lt;&gt;"",$I934,IFERROR(INDEX(Settings!$B$14:$B$28,MATCH($B934,Settings!$A$14:$A$28,0)),0)))</f>
        <v/>
      </c>
      <c r="L934" s="23" t="str">
        <f aca="false">IF(COUNTA($A934:$J934)=0,"",$G934*($K934+IFERROR(INDEX(Settings!$C$14:$C$28,MATCH($B934,Settings!$A$14:$A$28,0)),0)))</f>
        <v/>
      </c>
      <c r="M934" s="23" t="str">
        <f aca="false">IF(COUNTA($A934:$J934)=0,"",($G934+$H934*Settings!$B$10)*IFERROR(INDEX(Settings!$D$14:$D$28,MATCH($B934,Settings!$A$14:$A$28,0)),0))</f>
        <v/>
      </c>
      <c r="N934" s="23" t="str">
        <f aca="false">IF(COUNTA($A934:$J934)=0,"",$F934*IFERROR(INDEX(Settings!$E$14:$E$28,MATCH($B934,Settings!$A$14:$A$28,0)),0))</f>
        <v/>
      </c>
      <c r="O934" s="23" t="str">
        <f aca="false">IF(COUNTA($A934:$J934)=0,"",$D934*Settings!$B$5)</f>
        <v/>
      </c>
      <c r="P934" s="23" t="str">
        <f aca="false">IF(COUNTA($A934:$J934)=0,"",$G934*Settings!$B$6+$H934*Settings!$B$7)</f>
        <v/>
      </c>
      <c r="Q934" s="23" t="str">
        <f aca="false">IF(COUNTA($A934:$J934)=0,"",$L934*Settings!$B$8)</f>
        <v/>
      </c>
      <c r="R934" s="23" t="str">
        <f aca="false">IF(COUNTA($A934:$J934)=0,"",($P934+$Q934)*Settings!$B$9)</f>
        <v/>
      </c>
      <c r="S934" s="23" t="str">
        <f aca="false">IF(COUNTA($A934:$J934)=0,"",$C934+$J934+SUM($M934:$R934))</f>
        <v/>
      </c>
      <c r="T934" s="23" t="str">
        <f aca="false">IF(COUNTA($A934:$J934)=0,"",$L934-$S934)</f>
        <v/>
      </c>
      <c r="U934" s="24" t="str">
        <f aca="false">IF(COUNTA($A934:$J934)=0,"",IF($L934=0,0,$T934/$L934))</f>
        <v/>
      </c>
      <c r="V934" s="24" t="str">
        <f aca="false">IF(COUNTA($A934:$J934)=0,"",IF($D934=0,0,$E934/$D934))</f>
        <v/>
      </c>
      <c r="W934" s="24" t="str">
        <f aca="false">IF(COUNTA($A934:$J934)=0,"",IF($F934=0,0,$G934/$F934))</f>
        <v/>
      </c>
      <c r="X934" s="24" t="str">
        <f aca="false">IF(COUNTA($A934:$J934)=0,"",IF($F934=0,0,$H934/$F934))</f>
        <v/>
      </c>
      <c r="Y934" s="25" t="str">
        <f aca="false">IF(COUNTA($A934:$J934)=0,"",IF($C934=0,0,$L934/$C934))</f>
        <v/>
      </c>
      <c r="Z934" s="23" t="str">
        <f aca="false">IF(COUNTA($A934:$J934)=0,"",IF($G934=0,0,$C934/$G934))</f>
        <v/>
      </c>
      <c r="AA934" s="23" t="str">
        <f aca="false">IF(COUNTA($A934:$J934)=0,"",IF($G934=0,0,$T934/$G934))</f>
        <v/>
      </c>
      <c r="AB934" s="9" t="str">
        <f aca="false">IF(COUNTA($A934:$J934)=0,"",IF($B934="","Pick a product",IF($E934&gt;$D934,"Confirmed &gt; received",IF($F934&gt;$E934,"Dispatched &gt; confirmed",IF($G934+$H934&gt;$F934,"Delivered + returned &gt; dispatched","OK")))))</f>
        <v/>
      </c>
    </row>
    <row r="935" customFormat="false" ht="15" hidden="false" customHeight="false" outlineLevel="0" collapsed="false">
      <c r="A935" s="20"/>
      <c r="B935" s="14"/>
      <c r="C935" s="15"/>
      <c r="D935" s="21"/>
      <c r="E935" s="21"/>
      <c r="F935" s="21"/>
      <c r="G935" s="21"/>
      <c r="H935" s="21"/>
      <c r="I935" s="15"/>
      <c r="J935" s="15"/>
      <c r="K935" s="22" t="str">
        <f aca="false">IF(COUNTA($A935:$J935)=0,"",IF($I935&lt;&gt;"",$I935,IFERROR(INDEX(Settings!$B$14:$B$28,MATCH($B935,Settings!$A$14:$A$28,0)),0)))</f>
        <v/>
      </c>
      <c r="L935" s="23" t="str">
        <f aca="false">IF(COUNTA($A935:$J935)=0,"",$G935*($K935+IFERROR(INDEX(Settings!$C$14:$C$28,MATCH($B935,Settings!$A$14:$A$28,0)),0)))</f>
        <v/>
      </c>
      <c r="M935" s="23" t="str">
        <f aca="false">IF(COUNTA($A935:$J935)=0,"",($G935+$H935*Settings!$B$10)*IFERROR(INDEX(Settings!$D$14:$D$28,MATCH($B935,Settings!$A$14:$A$28,0)),0))</f>
        <v/>
      </c>
      <c r="N935" s="23" t="str">
        <f aca="false">IF(COUNTA($A935:$J935)=0,"",$F935*IFERROR(INDEX(Settings!$E$14:$E$28,MATCH($B935,Settings!$A$14:$A$28,0)),0))</f>
        <v/>
      </c>
      <c r="O935" s="23" t="str">
        <f aca="false">IF(COUNTA($A935:$J935)=0,"",$D935*Settings!$B$5)</f>
        <v/>
      </c>
      <c r="P935" s="23" t="str">
        <f aca="false">IF(COUNTA($A935:$J935)=0,"",$G935*Settings!$B$6+$H935*Settings!$B$7)</f>
        <v/>
      </c>
      <c r="Q935" s="23" t="str">
        <f aca="false">IF(COUNTA($A935:$J935)=0,"",$L935*Settings!$B$8)</f>
        <v/>
      </c>
      <c r="R935" s="23" t="str">
        <f aca="false">IF(COUNTA($A935:$J935)=0,"",($P935+$Q935)*Settings!$B$9)</f>
        <v/>
      </c>
      <c r="S935" s="23" t="str">
        <f aca="false">IF(COUNTA($A935:$J935)=0,"",$C935+$J935+SUM($M935:$R935))</f>
        <v/>
      </c>
      <c r="T935" s="23" t="str">
        <f aca="false">IF(COUNTA($A935:$J935)=0,"",$L935-$S935)</f>
        <v/>
      </c>
      <c r="U935" s="24" t="str">
        <f aca="false">IF(COUNTA($A935:$J935)=0,"",IF($L935=0,0,$T935/$L935))</f>
        <v/>
      </c>
      <c r="V935" s="24" t="str">
        <f aca="false">IF(COUNTA($A935:$J935)=0,"",IF($D935=0,0,$E935/$D935))</f>
        <v/>
      </c>
      <c r="W935" s="24" t="str">
        <f aca="false">IF(COUNTA($A935:$J935)=0,"",IF($F935=0,0,$G935/$F935))</f>
        <v/>
      </c>
      <c r="X935" s="24" t="str">
        <f aca="false">IF(COUNTA($A935:$J935)=0,"",IF($F935=0,0,$H935/$F935))</f>
        <v/>
      </c>
      <c r="Y935" s="25" t="str">
        <f aca="false">IF(COUNTA($A935:$J935)=0,"",IF($C935=0,0,$L935/$C935))</f>
        <v/>
      </c>
      <c r="Z935" s="23" t="str">
        <f aca="false">IF(COUNTA($A935:$J935)=0,"",IF($G935=0,0,$C935/$G935))</f>
        <v/>
      </c>
      <c r="AA935" s="23" t="str">
        <f aca="false">IF(COUNTA($A935:$J935)=0,"",IF($G935=0,0,$T935/$G935))</f>
        <v/>
      </c>
      <c r="AB935" s="9" t="str">
        <f aca="false">IF(COUNTA($A935:$J935)=0,"",IF($B935="","Pick a product",IF($E935&gt;$D935,"Confirmed &gt; received",IF($F935&gt;$E935,"Dispatched &gt; confirmed",IF($G935+$H935&gt;$F935,"Delivered + returned &gt; dispatched","OK")))))</f>
        <v/>
      </c>
    </row>
    <row r="936" customFormat="false" ht="15" hidden="false" customHeight="false" outlineLevel="0" collapsed="false">
      <c r="A936" s="20"/>
      <c r="B936" s="14"/>
      <c r="C936" s="15"/>
      <c r="D936" s="21"/>
      <c r="E936" s="21"/>
      <c r="F936" s="21"/>
      <c r="G936" s="21"/>
      <c r="H936" s="21"/>
      <c r="I936" s="15"/>
      <c r="J936" s="15"/>
      <c r="K936" s="22" t="str">
        <f aca="false">IF(COUNTA($A936:$J936)=0,"",IF($I936&lt;&gt;"",$I936,IFERROR(INDEX(Settings!$B$14:$B$28,MATCH($B936,Settings!$A$14:$A$28,0)),0)))</f>
        <v/>
      </c>
      <c r="L936" s="23" t="str">
        <f aca="false">IF(COUNTA($A936:$J936)=0,"",$G936*($K936+IFERROR(INDEX(Settings!$C$14:$C$28,MATCH($B936,Settings!$A$14:$A$28,0)),0)))</f>
        <v/>
      </c>
      <c r="M936" s="23" t="str">
        <f aca="false">IF(COUNTA($A936:$J936)=0,"",($G936+$H936*Settings!$B$10)*IFERROR(INDEX(Settings!$D$14:$D$28,MATCH($B936,Settings!$A$14:$A$28,0)),0))</f>
        <v/>
      </c>
      <c r="N936" s="23" t="str">
        <f aca="false">IF(COUNTA($A936:$J936)=0,"",$F936*IFERROR(INDEX(Settings!$E$14:$E$28,MATCH($B936,Settings!$A$14:$A$28,0)),0))</f>
        <v/>
      </c>
      <c r="O936" s="23" t="str">
        <f aca="false">IF(COUNTA($A936:$J936)=0,"",$D936*Settings!$B$5)</f>
        <v/>
      </c>
      <c r="P936" s="23" t="str">
        <f aca="false">IF(COUNTA($A936:$J936)=0,"",$G936*Settings!$B$6+$H936*Settings!$B$7)</f>
        <v/>
      </c>
      <c r="Q936" s="23" t="str">
        <f aca="false">IF(COUNTA($A936:$J936)=0,"",$L936*Settings!$B$8)</f>
        <v/>
      </c>
      <c r="R936" s="23" t="str">
        <f aca="false">IF(COUNTA($A936:$J936)=0,"",($P936+$Q936)*Settings!$B$9)</f>
        <v/>
      </c>
      <c r="S936" s="23" t="str">
        <f aca="false">IF(COUNTA($A936:$J936)=0,"",$C936+$J936+SUM($M936:$R936))</f>
        <v/>
      </c>
      <c r="T936" s="23" t="str">
        <f aca="false">IF(COUNTA($A936:$J936)=0,"",$L936-$S936)</f>
        <v/>
      </c>
      <c r="U936" s="24" t="str">
        <f aca="false">IF(COUNTA($A936:$J936)=0,"",IF($L936=0,0,$T936/$L936))</f>
        <v/>
      </c>
      <c r="V936" s="24" t="str">
        <f aca="false">IF(COUNTA($A936:$J936)=0,"",IF($D936=0,0,$E936/$D936))</f>
        <v/>
      </c>
      <c r="W936" s="24" t="str">
        <f aca="false">IF(COUNTA($A936:$J936)=0,"",IF($F936=0,0,$G936/$F936))</f>
        <v/>
      </c>
      <c r="X936" s="24" t="str">
        <f aca="false">IF(COUNTA($A936:$J936)=0,"",IF($F936=0,0,$H936/$F936))</f>
        <v/>
      </c>
      <c r="Y936" s="25" t="str">
        <f aca="false">IF(COUNTA($A936:$J936)=0,"",IF($C936=0,0,$L936/$C936))</f>
        <v/>
      </c>
      <c r="Z936" s="23" t="str">
        <f aca="false">IF(COUNTA($A936:$J936)=0,"",IF($G936=0,0,$C936/$G936))</f>
        <v/>
      </c>
      <c r="AA936" s="23" t="str">
        <f aca="false">IF(COUNTA($A936:$J936)=0,"",IF($G936=0,0,$T936/$G936))</f>
        <v/>
      </c>
      <c r="AB936" s="9" t="str">
        <f aca="false">IF(COUNTA($A936:$J936)=0,"",IF($B936="","Pick a product",IF($E936&gt;$D936,"Confirmed &gt; received",IF($F936&gt;$E936,"Dispatched &gt; confirmed",IF($G936+$H936&gt;$F936,"Delivered + returned &gt; dispatched","OK")))))</f>
        <v/>
      </c>
    </row>
    <row r="937" customFormat="false" ht="15" hidden="false" customHeight="false" outlineLevel="0" collapsed="false">
      <c r="A937" s="20"/>
      <c r="B937" s="14"/>
      <c r="C937" s="15"/>
      <c r="D937" s="21"/>
      <c r="E937" s="21"/>
      <c r="F937" s="21"/>
      <c r="G937" s="21"/>
      <c r="H937" s="21"/>
      <c r="I937" s="15"/>
      <c r="J937" s="15"/>
      <c r="K937" s="22" t="str">
        <f aca="false">IF(COUNTA($A937:$J937)=0,"",IF($I937&lt;&gt;"",$I937,IFERROR(INDEX(Settings!$B$14:$B$28,MATCH($B937,Settings!$A$14:$A$28,0)),0)))</f>
        <v/>
      </c>
      <c r="L937" s="23" t="str">
        <f aca="false">IF(COUNTA($A937:$J937)=0,"",$G937*($K937+IFERROR(INDEX(Settings!$C$14:$C$28,MATCH($B937,Settings!$A$14:$A$28,0)),0)))</f>
        <v/>
      </c>
      <c r="M937" s="23" t="str">
        <f aca="false">IF(COUNTA($A937:$J937)=0,"",($G937+$H937*Settings!$B$10)*IFERROR(INDEX(Settings!$D$14:$D$28,MATCH($B937,Settings!$A$14:$A$28,0)),0))</f>
        <v/>
      </c>
      <c r="N937" s="23" t="str">
        <f aca="false">IF(COUNTA($A937:$J937)=0,"",$F937*IFERROR(INDEX(Settings!$E$14:$E$28,MATCH($B937,Settings!$A$14:$A$28,0)),0))</f>
        <v/>
      </c>
      <c r="O937" s="23" t="str">
        <f aca="false">IF(COUNTA($A937:$J937)=0,"",$D937*Settings!$B$5)</f>
        <v/>
      </c>
      <c r="P937" s="23" t="str">
        <f aca="false">IF(COUNTA($A937:$J937)=0,"",$G937*Settings!$B$6+$H937*Settings!$B$7)</f>
        <v/>
      </c>
      <c r="Q937" s="23" t="str">
        <f aca="false">IF(COUNTA($A937:$J937)=0,"",$L937*Settings!$B$8)</f>
        <v/>
      </c>
      <c r="R937" s="23" t="str">
        <f aca="false">IF(COUNTA($A937:$J937)=0,"",($P937+$Q937)*Settings!$B$9)</f>
        <v/>
      </c>
      <c r="S937" s="23" t="str">
        <f aca="false">IF(COUNTA($A937:$J937)=0,"",$C937+$J937+SUM($M937:$R937))</f>
        <v/>
      </c>
      <c r="T937" s="23" t="str">
        <f aca="false">IF(COUNTA($A937:$J937)=0,"",$L937-$S937)</f>
        <v/>
      </c>
      <c r="U937" s="24" t="str">
        <f aca="false">IF(COUNTA($A937:$J937)=0,"",IF($L937=0,0,$T937/$L937))</f>
        <v/>
      </c>
      <c r="V937" s="24" t="str">
        <f aca="false">IF(COUNTA($A937:$J937)=0,"",IF($D937=0,0,$E937/$D937))</f>
        <v/>
      </c>
      <c r="W937" s="24" t="str">
        <f aca="false">IF(COUNTA($A937:$J937)=0,"",IF($F937=0,0,$G937/$F937))</f>
        <v/>
      </c>
      <c r="X937" s="24" t="str">
        <f aca="false">IF(COUNTA($A937:$J937)=0,"",IF($F937=0,0,$H937/$F937))</f>
        <v/>
      </c>
      <c r="Y937" s="25" t="str">
        <f aca="false">IF(COUNTA($A937:$J937)=0,"",IF($C937=0,0,$L937/$C937))</f>
        <v/>
      </c>
      <c r="Z937" s="23" t="str">
        <f aca="false">IF(COUNTA($A937:$J937)=0,"",IF($G937=0,0,$C937/$G937))</f>
        <v/>
      </c>
      <c r="AA937" s="23" t="str">
        <f aca="false">IF(COUNTA($A937:$J937)=0,"",IF($G937=0,0,$T937/$G937))</f>
        <v/>
      </c>
      <c r="AB937" s="9" t="str">
        <f aca="false">IF(COUNTA($A937:$J937)=0,"",IF($B937="","Pick a product",IF($E937&gt;$D937,"Confirmed &gt; received",IF($F937&gt;$E937,"Dispatched &gt; confirmed",IF($G937+$H937&gt;$F937,"Delivered + returned &gt; dispatched","OK")))))</f>
        <v/>
      </c>
    </row>
    <row r="938" customFormat="false" ht="15" hidden="false" customHeight="false" outlineLevel="0" collapsed="false">
      <c r="A938" s="20"/>
      <c r="B938" s="14"/>
      <c r="C938" s="15"/>
      <c r="D938" s="21"/>
      <c r="E938" s="21"/>
      <c r="F938" s="21"/>
      <c r="G938" s="21"/>
      <c r="H938" s="21"/>
      <c r="I938" s="15"/>
      <c r="J938" s="15"/>
      <c r="K938" s="22" t="str">
        <f aca="false">IF(COUNTA($A938:$J938)=0,"",IF($I938&lt;&gt;"",$I938,IFERROR(INDEX(Settings!$B$14:$B$28,MATCH($B938,Settings!$A$14:$A$28,0)),0)))</f>
        <v/>
      </c>
      <c r="L938" s="23" t="str">
        <f aca="false">IF(COUNTA($A938:$J938)=0,"",$G938*($K938+IFERROR(INDEX(Settings!$C$14:$C$28,MATCH($B938,Settings!$A$14:$A$28,0)),0)))</f>
        <v/>
      </c>
      <c r="M938" s="23" t="str">
        <f aca="false">IF(COUNTA($A938:$J938)=0,"",($G938+$H938*Settings!$B$10)*IFERROR(INDEX(Settings!$D$14:$D$28,MATCH($B938,Settings!$A$14:$A$28,0)),0))</f>
        <v/>
      </c>
      <c r="N938" s="23" t="str">
        <f aca="false">IF(COUNTA($A938:$J938)=0,"",$F938*IFERROR(INDEX(Settings!$E$14:$E$28,MATCH($B938,Settings!$A$14:$A$28,0)),0))</f>
        <v/>
      </c>
      <c r="O938" s="23" t="str">
        <f aca="false">IF(COUNTA($A938:$J938)=0,"",$D938*Settings!$B$5)</f>
        <v/>
      </c>
      <c r="P938" s="23" t="str">
        <f aca="false">IF(COUNTA($A938:$J938)=0,"",$G938*Settings!$B$6+$H938*Settings!$B$7)</f>
        <v/>
      </c>
      <c r="Q938" s="23" t="str">
        <f aca="false">IF(COUNTA($A938:$J938)=0,"",$L938*Settings!$B$8)</f>
        <v/>
      </c>
      <c r="R938" s="23" t="str">
        <f aca="false">IF(COUNTA($A938:$J938)=0,"",($P938+$Q938)*Settings!$B$9)</f>
        <v/>
      </c>
      <c r="S938" s="23" t="str">
        <f aca="false">IF(COUNTA($A938:$J938)=0,"",$C938+$J938+SUM($M938:$R938))</f>
        <v/>
      </c>
      <c r="T938" s="23" t="str">
        <f aca="false">IF(COUNTA($A938:$J938)=0,"",$L938-$S938)</f>
        <v/>
      </c>
      <c r="U938" s="24" t="str">
        <f aca="false">IF(COUNTA($A938:$J938)=0,"",IF($L938=0,0,$T938/$L938))</f>
        <v/>
      </c>
      <c r="V938" s="24" t="str">
        <f aca="false">IF(COUNTA($A938:$J938)=0,"",IF($D938=0,0,$E938/$D938))</f>
        <v/>
      </c>
      <c r="W938" s="24" t="str">
        <f aca="false">IF(COUNTA($A938:$J938)=0,"",IF($F938=0,0,$G938/$F938))</f>
        <v/>
      </c>
      <c r="X938" s="24" t="str">
        <f aca="false">IF(COUNTA($A938:$J938)=0,"",IF($F938=0,0,$H938/$F938))</f>
        <v/>
      </c>
      <c r="Y938" s="25" t="str">
        <f aca="false">IF(COUNTA($A938:$J938)=0,"",IF($C938=0,0,$L938/$C938))</f>
        <v/>
      </c>
      <c r="Z938" s="23" t="str">
        <f aca="false">IF(COUNTA($A938:$J938)=0,"",IF($G938=0,0,$C938/$G938))</f>
        <v/>
      </c>
      <c r="AA938" s="23" t="str">
        <f aca="false">IF(COUNTA($A938:$J938)=0,"",IF($G938=0,0,$T938/$G938))</f>
        <v/>
      </c>
      <c r="AB938" s="9" t="str">
        <f aca="false">IF(COUNTA($A938:$J938)=0,"",IF($B938="","Pick a product",IF($E938&gt;$D938,"Confirmed &gt; received",IF($F938&gt;$E938,"Dispatched &gt; confirmed",IF($G938+$H938&gt;$F938,"Delivered + returned &gt; dispatched","OK")))))</f>
        <v/>
      </c>
    </row>
    <row r="939" customFormat="false" ht="15" hidden="false" customHeight="false" outlineLevel="0" collapsed="false">
      <c r="A939" s="20"/>
      <c r="B939" s="14"/>
      <c r="C939" s="15"/>
      <c r="D939" s="21"/>
      <c r="E939" s="21"/>
      <c r="F939" s="21"/>
      <c r="G939" s="21"/>
      <c r="H939" s="21"/>
      <c r="I939" s="15"/>
      <c r="J939" s="15"/>
      <c r="K939" s="22" t="str">
        <f aca="false">IF(COUNTA($A939:$J939)=0,"",IF($I939&lt;&gt;"",$I939,IFERROR(INDEX(Settings!$B$14:$B$28,MATCH($B939,Settings!$A$14:$A$28,0)),0)))</f>
        <v/>
      </c>
      <c r="L939" s="23" t="str">
        <f aca="false">IF(COUNTA($A939:$J939)=0,"",$G939*($K939+IFERROR(INDEX(Settings!$C$14:$C$28,MATCH($B939,Settings!$A$14:$A$28,0)),0)))</f>
        <v/>
      </c>
      <c r="M939" s="23" t="str">
        <f aca="false">IF(COUNTA($A939:$J939)=0,"",($G939+$H939*Settings!$B$10)*IFERROR(INDEX(Settings!$D$14:$D$28,MATCH($B939,Settings!$A$14:$A$28,0)),0))</f>
        <v/>
      </c>
      <c r="N939" s="23" t="str">
        <f aca="false">IF(COUNTA($A939:$J939)=0,"",$F939*IFERROR(INDEX(Settings!$E$14:$E$28,MATCH($B939,Settings!$A$14:$A$28,0)),0))</f>
        <v/>
      </c>
      <c r="O939" s="23" t="str">
        <f aca="false">IF(COUNTA($A939:$J939)=0,"",$D939*Settings!$B$5)</f>
        <v/>
      </c>
      <c r="P939" s="23" t="str">
        <f aca="false">IF(COUNTA($A939:$J939)=0,"",$G939*Settings!$B$6+$H939*Settings!$B$7)</f>
        <v/>
      </c>
      <c r="Q939" s="23" t="str">
        <f aca="false">IF(COUNTA($A939:$J939)=0,"",$L939*Settings!$B$8)</f>
        <v/>
      </c>
      <c r="R939" s="23" t="str">
        <f aca="false">IF(COUNTA($A939:$J939)=0,"",($P939+$Q939)*Settings!$B$9)</f>
        <v/>
      </c>
      <c r="S939" s="23" t="str">
        <f aca="false">IF(COUNTA($A939:$J939)=0,"",$C939+$J939+SUM($M939:$R939))</f>
        <v/>
      </c>
      <c r="T939" s="23" t="str">
        <f aca="false">IF(COUNTA($A939:$J939)=0,"",$L939-$S939)</f>
        <v/>
      </c>
      <c r="U939" s="24" t="str">
        <f aca="false">IF(COUNTA($A939:$J939)=0,"",IF($L939=0,0,$T939/$L939))</f>
        <v/>
      </c>
      <c r="V939" s="24" t="str">
        <f aca="false">IF(COUNTA($A939:$J939)=0,"",IF($D939=0,0,$E939/$D939))</f>
        <v/>
      </c>
      <c r="W939" s="24" t="str">
        <f aca="false">IF(COUNTA($A939:$J939)=0,"",IF($F939=0,0,$G939/$F939))</f>
        <v/>
      </c>
      <c r="X939" s="24" t="str">
        <f aca="false">IF(COUNTA($A939:$J939)=0,"",IF($F939=0,0,$H939/$F939))</f>
        <v/>
      </c>
      <c r="Y939" s="25" t="str">
        <f aca="false">IF(COUNTA($A939:$J939)=0,"",IF($C939=0,0,$L939/$C939))</f>
        <v/>
      </c>
      <c r="Z939" s="23" t="str">
        <f aca="false">IF(COUNTA($A939:$J939)=0,"",IF($G939=0,0,$C939/$G939))</f>
        <v/>
      </c>
      <c r="AA939" s="23" t="str">
        <f aca="false">IF(COUNTA($A939:$J939)=0,"",IF($G939=0,0,$T939/$G939))</f>
        <v/>
      </c>
      <c r="AB939" s="9" t="str">
        <f aca="false">IF(COUNTA($A939:$J939)=0,"",IF($B939="","Pick a product",IF($E939&gt;$D939,"Confirmed &gt; received",IF($F939&gt;$E939,"Dispatched &gt; confirmed",IF($G939+$H939&gt;$F939,"Delivered + returned &gt; dispatched","OK")))))</f>
        <v/>
      </c>
    </row>
    <row r="940" customFormat="false" ht="15" hidden="false" customHeight="false" outlineLevel="0" collapsed="false">
      <c r="A940" s="20"/>
      <c r="B940" s="14"/>
      <c r="C940" s="15"/>
      <c r="D940" s="21"/>
      <c r="E940" s="21"/>
      <c r="F940" s="21"/>
      <c r="G940" s="21"/>
      <c r="H940" s="21"/>
      <c r="I940" s="15"/>
      <c r="J940" s="15"/>
      <c r="K940" s="22" t="str">
        <f aca="false">IF(COUNTA($A940:$J940)=0,"",IF($I940&lt;&gt;"",$I940,IFERROR(INDEX(Settings!$B$14:$B$28,MATCH($B940,Settings!$A$14:$A$28,0)),0)))</f>
        <v/>
      </c>
      <c r="L940" s="23" t="str">
        <f aca="false">IF(COUNTA($A940:$J940)=0,"",$G940*($K940+IFERROR(INDEX(Settings!$C$14:$C$28,MATCH($B940,Settings!$A$14:$A$28,0)),0)))</f>
        <v/>
      </c>
      <c r="M940" s="23" t="str">
        <f aca="false">IF(COUNTA($A940:$J940)=0,"",($G940+$H940*Settings!$B$10)*IFERROR(INDEX(Settings!$D$14:$D$28,MATCH($B940,Settings!$A$14:$A$28,0)),0))</f>
        <v/>
      </c>
      <c r="N940" s="23" t="str">
        <f aca="false">IF(COUNTA($A940:$J940)=0,"",$F940*IFERROR(INDEX(Settings!$E$14:$E$28,MATCH($B940,Settings!$A$14:$A$28,0)),0))</f>
        <v/>
      </c>
      <c r="O940" s="23" t="str">
        <f aca="false">IF(COUNTA($A940:$J940)=0,"",$D940*Settings!$B$5)</f>
        <v/>
      </c>
      <c r="P940" s="23" t="str">
        <f aca="false">IF(COUNTA($A940:$J940)=0,"",$G940*Settings!$B$6+$H940*Settings!$B$7)</f>
        <v/>
      </c>
      <c r="Q940" s="23" t="str">
        <f aca="false">IF(COUNTA($A940:$J940)=0,"",$L940*Settings!$B$8)</f>
        <v/>
      </c>
      <c r="R940" s="23" t="str">
        <f aca="false">IF(COUNTA($A940:$J940)=0,"",($P940+$Q940)*Settings!$B$9)</f>
        <v/>
      </c>
      <c r="S940" s="23" t="str">
        <f aca="false">IF(COUNTA($A940:$J940)=0,"",$C940+$J940+SUM($M940:$R940))</f>
        <v/>
      </c>
      <c r="T940" s="23" t="str">
        <f aca="false">IF(COUNTA($A940:$J940)=0,"",$L940-$S940)</f>
        <v/>
      </c>
      <c r="U940" s="24" t="str">
        <f aca="false">IF(COUNTA($A940:$J940)=0,"",IF($L940=0,0,$T940/$L940))</f>
        <v/>
      </c>
      <c r="V940" s="24" t="str">
        <f aca="false">IF(COUNTA($A940:$J940)=0,"",IF($D940=0,0,$E940/$D940))</f>
        <v/>
      </c>
      <c r="W940" s="24" t="str">
        <f aca="false">IF(COUNTA($A940:$J940)=0,"",IF($F940=0,0,$G940/$F940))</f>
        <v/>
      </c>
      <c r="X940" s="24" t="str">
        <f aca="false">IF(COUNTA($A940:$J940)=0,"",IF($F940=0,0,$H940/$F940))</f>
        <v/>
      </c>
      <c r="Y940" s="25" t="str">
        <f aca="false">IF(COUNTA($A940:$J940)=0,"",IF($C940=0,0,$L940/$C940))</f>
        <v/>
      </c>
      <c r="Z940" s="23" t="str">
        <f aca="false">IF(COUNTA($A940:$J940)=0,"",IF($G940=0,0,$C940/$G940))</f>
        <v/>
      </c>
      <c r="AA940" s="23" t="str">
        <f aca="false">IF(COUNTA($A940:$J940)=0,"",IF($G940=0,0,$T940/$G940))</f>
        <v/>
      </c>
      <c r="AB940" s="9" t="str">
        <f aca="false">IF(COUNTA($A940:$J940)=0,"",IF($B940="","Pick a product",IF($E940&gt;$D940,"Confirmed &gt; received",IF($F940&gt;$E940,"Dispatched &gt; confirmed",IF($G940+$H940&gt;$F940,"Delivered + returned &gt; dispatched","OK")))))</f>
        <v/>
      </c>
    </row>
    <row r="941" customFormat="false" ht="15" hidden="false" customHeight="false" outlineLevel="0" collapsed="false">
      <c r="A941" s="20"/>
      <c r="B941" s="14"/>
      <c r="C941" s="15"/>
      <c r="D941" s="21"/>
      <c r="E941" s="21"/>
      <c r="F941" s="21"/>
      <c r="G941" s="21"/>
      <c r="H941" s="21"/>
      <c r="I941" s="15"/>
      <c r="J941" s="15"/>
      <c r="K941" s="22" t="str">
        <f aca="false">IF(COUNTA($A941:$J941)=0,"",IF($I941&lt;&gt;"",$I941,IFERROR(INDEX(Settings!$B$14:$B$28,MATCH($B941,Settings!$A$14:$A$28,0)),0)))</f>
        <v/>
      </c>
      <c r="L941" s="23" t="str">
        <f aca="false">IF(COUNTA($A941:$J941)=0,"",$G941*($K941+IFERROR(INDEX(Settings!$C$14:$C$28,MATCH($B941,Settings!$A$14:$A$28,0)),0)))</f>
        <v/>
      </c>
      <c r="M941" s="23" t="str">
        <f aca="false">IF(COUNTA($A941:$J941)=0,"",($G941+$H941*Settings!$B$10)*IFERROR(INDEX(Settings!$D$14:$D$28,MATCH($B941,Settings!$A$14:$A$28,0)),0))</f>
        <v/>
      </c>
      <c r="N941" s="23" t="str">
        <f aca="false">IF(COUNTA($A941:$J941)=0,"",$F941*IFERROR(INDEX(Settings!$E$14:$E$28,MATCH($B941,Settings!$A$14:$A$28,0)),0))</f>
        <v/>
      </c>
      <c r="O941" s="23" t="str">
        <f aca="false">IF(COUNTA($A941:$J941)=0,"",$D941*Settings!$B$5)</f>
        <v/>
      </c>
      <c r="P941" s="23" t="str">
        <f aca="false">IF(COUNTA($A941:$J941)=0,"",$G941*Settings!$B$6+$H941*Settings!$B$7)</f>
        <v/>
      </c>
      <c r="Q941" s="23" t="str">
        <f aca="false">IF(COUNTA($A941:$J941)=0,"",$L941*Settings!$B$8)</f>
        <v/>
      </c>
      <c r="R941" s="23" t="str">
        <f aca="false">IF(COUNTA($A941:$J941)=0,"",($P941+$Q941)*Settings!$B$9)</f>
        <v/>
      </c>
      <c r="S941" s="23" t="str">
        <f aca="false">IF(COUNTA($A941:$J941)=0,"",$C941+$J941+SUM($M941:$R941))</f>
        <v/>
      </c>
      <c r="T941" s="23" t="str">
        <f aca="false">IF(COUNTA($A941:$J941)=0,"",$L941-$S941)</f>
        <v/>
      </c>
      <c r="U941" s="24" t="str">
        <f aca="false">IF(COUNTA($A941:$J941)=0,"",IF($L941=0,0,$T941/$L941))</f>
        <v/>
      </c>
      <c r="V941" s="24" t="str">
        <f aca="false">IF(COUNTA($A941:$J941)=0,"",IF($D941=0,0,$E941/$D941))</f>
        <v/>
      </c>
      <c r="W941" s="24" t="str">
        <f aca="false">IF(COUNTA($A941:$J941)=0,"",IF($F941=0,0,$G941/$F941))</f>
        <v/>
      </c>
      <c r="X941" s="24" t="str">
        <f aca="false">IF(COUNTA($A941:$J941)=0,"",IF($F941=0,0,$H941/$F941))</f>
        <v/>
      </c>
      <c r="Y941" s="25" t="str">
        <f aca="false">IF(COUNTA($A941:$J941)=0,"",IF($C941=0,0,$L941/$C941))</f>
        <v/>
      </c>
      <c r="Z941" s="23" t="str">
        <f aca="false">IF(COUNTA($A941:$J941)=0,"",IF($G941=0,0,$C941/$G941))</f>
        <v/>
      </c>
      <c r="AA941" s="23" t="str">
        <f aca="false">IF(COUNTA($A941:$J941)=0,"",IF($G941=0,0,$T941/$G941))</f>
        <v/>
      </c>
      <c r="AB941" s="9" t="str">
        <f aca="false">IF(COUNTA($A941:$J941)=0,"",IF($B941="","Pick a product",IF($E941&gt;$D941,"Confirmed &gt; received",IF($F941&gt;$E941,"Dispatched &gt; confirmed",IF($G941+$H941&gt;$F941,"Delivered + returned &gt; dispatched","OK")))))</f>
        <v/>
      </c>
    </row>
    <row r="942" customFormat="false" ht="15" hidden="false" customHeight="false" outlineLevel="0" collapsed="false">
      <c r="A942" s="20"/>
      <c r="B942" s="14"/>
      <c r="C942" s="15"/>
      <c r="D942" s="21"/>
      <c r="E942" s="21"/>
      <c r="F942" s="21"/>
      <c r="G942" s="21"/>
      <c r="H942" s="21"/>
      <c r="I942" s="15"/>
      <c r="J942" s="15"/>
      <c r="K942" s="22" t="str">
        <f aca="false">IF(COUNTA($A942:$J942)=0,"",IF($I942&lt;&gt;"",$I942,IFERROR(INDEX(Settings!$B$14:$B$28,MATCH($B942,Settings!$A$14:$A$28,0)),0)))</f>
        <v/>
      </c>
      <c r="L942" s="23" t="str">
        <f aca="false">IF(COUNTA($A942:$J942)=0,"",$G942*($K942+IFERROR(INDEX(Settings!$C$14:$C$28,MATCH($B942,Settings!$A$14:$A$28,0)),0)))</f>
        <v/>
      </c>
      <c r="M942" s="23" t="str">
        <f aca="false">IF(COUNTA($A942:$J942)=0,"",($G942+$H942*Settings!$B$10)*IFERROR(INDEX(Settings!$D$14:$D$28,MATCH($B942,Settings!$A$14:$A$28,0)),0))</f>
        <v/>
      </c>
      <c r="N942" s="23" t="str">
        <f aca="false">IF(COUNTA($A942:$J942)=0,"",$F942*IFERROR(INDEX(Settings!$E$14:$E$28,MATCH($B942,Settings!$A$14:$A$28,0)),0))</f>
        <v/>
      </c>
      <c r="O942" s="23" t="str">
        <f aca="false">IF(COUNTA($A942:$J942)=0,"",$D942*Settings!$B$5)</f>
        <v/>
      </c>
      <c r="P942" s="23" t="str">
        <f aca="false">IF(COUNTA($A942:$J942)=0,"",$G942*Settings!$B$6+$H942*Settings!$B$7)</f>
        <v/>
      </c>
      <c r="Q942" s="23" t="str">
        <f aca="false">IF(COUNTA($A942:$J942)=0,"",$L942*Settings!$B$8)</f>
        <v/>
      </c>
      <c r="R942" s="23" t="str">
        <f aca="false">IF(COUNTA($A942:$J942)=0,"",($P942+$Q942)*Settings!$B$9)</f>
        <v/>
      </c>
      <c r="S942" s="23" t="str">
        <f aca="false">IF(COUNTA($A942:$J942)=0,"",$C942+$J942+SUM($M942:$R942))</f>
        <v/>
      </c>
      <c r="T942" s="23" t="str">
        <f aca="false">IF(COUNTA($A942:$J942)=0,"",$L942-$S942)</f>
        <v/>
      </c>
      <c r="U942" s="24" t="str">
        <f aca="false">IF(COUNTA($A942:$J942)=0,"",IF($L942=0,0,$T942/$L942))</f>
        <v/>
      </c>
      <c r="V942" s="24" t="str">
        <f aca="false">IF(COUNTA($A942:$J942)=0,"",IF($D942=0,0,$E942/$D942))</f>
        <v/>
      </c>
      <c r="W942" s="24" t="str">
        <f aca="false">IF(COUNTA($A942:$J942)=0,"",IF($F942=0,0,$G942/$F942))</f>
        <v/>
      </c>
      <c r="X942" s="24" t="str">
        <f aca="false">IF(COUNTA($A942:$J942)=0,"",IF($F942=0,0,$H942/$F942))</f>
        <v/>
      </c>
      <c r="Y942" s="25" t="str">
        <f aca="false">IF(COUNTA($A942:$J942)=0,"",IF($C942=0,0,$L942/$C942))</f>
        <v/>
      </c>
      <c r="Z942" s="23" t="str">
        <f aca="false">IF(COUNTA($A942:$J942)=0,"",IF($G942=0,0,$C942/$G942))</f>
        <v/>
      </c>
      <c r="AA942" s="23" t="str">
        <f aca="false">IF(COUNTA($A942:$J942)=0,"",IF($G942=0,0,$T942/$G942))</f>
        <v/>
      </c>
      <c r="AB942" s="9" t="str">
        <f aca="false">IF(COUNTA($A942:$J942)=0,"",IF($B942="","Pick a product",IF($E942&gt;$D942,"Confirmed &gt; received",IF($F942&gt;$E942,"Dispatched &gt; confirmed",IF($G942+$H942&gt;$F942,"Delivered + returned &gt; dispatched","OK")))))</f>
        <v/>
      </c>
    </row>
    <row r="943" customFormat="false" ht="15" hidden="false" customHeight="false" outlineLevel="0" collapsed="false">
      <c r="A943" s="20"/>
      <c r="B943" s="14"/>
      <c r="C943" s="15"/>
      <c r="D943" s="21"/>
      <c r="E943" s="21"/>
      <c r="F943" s="21"/>
      <c r="G943" s="21"/>
      <c r="H943" s="21"/>
      <c r="I943" s="15"/>
      <c r="J943" s="15"/>
      <c r="K943" s="22" t="str">
        <f aca="false">IF(COUNTA($A943:$J943)=0,"",IF($I943&lt;&gt;"",$I943,IFERROR(INDEX(Settings!$B$14:$B$28,MATCH($B943,Settings!$A$14:$A$28,0)),0)))</f>
        <v/>
      </c>
      <c r="L943" s="23" t="str">
        <f aca="false">IF(COUNTA($A943:$J943)=0,"",$G943*($K943+IFERROR(INDEX(Settings!$C$14:$C$28,MATCH($B943,Settings!$A$14:$A$28,0)),0)))</f>
        <v/>
      </c>
      <c r="M943" s="23" t="str">
        <f aca="false">IF(COUNTA($A943:$J943)=0,"",($G943+$H943*Settings!$B$10)*IFERROR(INDEX(Settings!$D$14:$D$28,MATCH($B943,Settings!$A$14:$A$28,0)),0))</f>
        <v/>
      </c>
      <c r="N943" s="23" t="str">
        <f aca="false">IF(COUNTA($A943:$J943)=0,"",$F943*IFERROR(INDEX(Settings!$E$14:$E$28,MATCH($B943,Settings!$A$14:$A$28,0)),0))</f>
        <v/>
      </c>
      <c r="O943" s="23" t="str">
        <f aca="false">IF(COUNTA($A943:$J943)=0,"",$D943*Settings!$B$5)</f>
        <v/>
      </c>
      <c r="P943" s="23" t="str">
        <f aca="false">IF(COUNTA($A943:$J943)=0,"",$G943*Settings!$B$6+$H943*Settings!$B$7)</f>
        <v/>
      </c>
      <c r="Q943" s="23" t="str">
        <f aca="false">IF(COUNTA($A943:$J943)=0,"",$L943*Settings!$B$8)</f>
        <v/>
      </c>
      <c r="R943" s="23" t="str">
        <f aca="false">IF(COUNTA($A943:$J943)=0,"",($P943+$Q943)*Settings!$B$9)</f>
        <v/>
      </c>
      <c r="S943" s="23" t="str">
        <f aca="false">IF(COUNTA($A943:$J943)=0,"",$C943+$J943+SUM($M943:$R943))</f>
        <v/>
      </c>
      <c r="T943" s="23" t="str">
        <f aca="false">IF(COUNTA($A943:$J943)=0,"",$L943-$S943)</f>
        <v/>
      </c>
      <c r="U943" s="24" t="str">
        <f aca="false">IF(COUNTA($A943:$J943)=0,"",IF($L943=0,0,$T943/$L943))</f>
        <v/>
      </c>
      <c r="V943" s="24" t="str">
        <f aca="false">IF(COUNTA($A943:$J943)=0,"",IF($D943=0,0,$E943/$D943))</f>
        <v/>
      </c>
      <c r="W943" s="24" t="str">
        <f aca="false">IF(COUNTA($A943:$J943)=0,"",IF($F943=0,0,$G943/$F943))</f>
        <v/>
      </c>
      <c r="X943" s="24" t="str">
        <f aca="false">IF(COUNTA($A943:$J943)=0,"",IF($F943=0,0,$H943/$F943))</f>
        <v/>
      </c>
      <c r="Y943" s="25" t="str">
        <f aca="false">IF(COUNTA($A943:$J943)=0,"",IF($C943=0,0,$L943/$C943))</f>
        <v/>
      </c>
      <c r="Z943" s="23" t="str">
        <f aca="false">IF(COUNTA($A943:$J943)=0,"",IF($G943=0,0,$C943/$G943))</f>
        <v/>
      </c>
      <c r="AA943" s="23" t="str">
        <f aca="false">IF(COUNTA($A943:$J943)=0,"",IF($G943=0,0,$T943/$G943))</f>
        <v/>
      </c>
      <c r="AB943" s="9" t="str">
        <f aca="false">IF(COUNTA($A943:$J943)=0,"",IF($B943="","Pick a product",IF($E943&gt;$D943,"Confirmed &gt; received",IF($F943&gt;$E943,"Dispatched &gt; confirmed",IF($G943+$H943&gt;$F943,"Delivered + returned &gt; dispatched","OK")))))</f>
        <v/>
      </c>
    </row>
    <row r="944" customFormat="false" ht="15" hidden="false" customHeight="false" outlineLevel="0" collapsed="false">
      <c r="A944" s="20"/>
      <c r="B944" s="14"/>
      <c r="C944" s="15"/>
      <c r="D944" s="21"/>
      <c r="E944" s="21"/>
      <c r="F944" s="21"/>
      <c r="G944" s="21"/>
      <c r="H944" s="21"/>
      <c r="I944" s="15"/>
      <c r="J944" s="15"/>
      <c r="K944" s="22" t="str">
        <f aca="false">IF(COUNTA($A944:$J944)=0,"",IF($I944&lt;&gt;"",$I944,IFERROR(INDEX(Settings!$B$14:$B$28,MATCH($B944,Settings!$A$14:$A$28,0)),0)))</f>
        <v/>
      </c>
      <c r="L944" s="23" t="str">
        <f aca="false">IF(COUNTA($A944:$J944)=0,"",$G944*($K944+IFERROR(INDEX(Settings!$C$14:$C$28,MATCH($B944,Settings!$A$14:$A$28,0)),0)))</f>
        <v/>
      </c>
      <c r="M944" s="23" t="str">
        <f aca="false">IF(COUNTA($A944:$J944)=0,"",($G944+$H944*Settings!$B$10)*IFERROR(INDEX(Settings!$D$14:$D$28,MATCH($B944,Settings!$A$14:$A$28,0)),0))</f>
        <v/>
      </c>
      <c r="N944" s="23" t="str">
        <f aca="false">IF(COUNTA($A944:$J944)=0,"",$F944*IFERROR(INDEX(Settings!$E$14:$E$28,MATCH($B944,Settings!$A$14:$A$28,0)),0))</f>
        <v/>
      </c>
      <c r="O944" s="23" t="str">
        <f aca="false">IF(COUNTA($A944:$J944)=0,"",$D944*Settings!$B$5)</f>
        <v/>
      </c>
      <c r="P944" s="23" t="str">
        <f aca="false">IF(COUNTA($A944:$J944)=0,"",$G944*Settings!$B$6+$H944*Settings!$B$7)</f>
        <v/>
      </c>
      <c r="Q944" s="23" t="str">
        <f aca="false">IF(COUNTA($A944:$J944)=0,"",$L944*Settings!$B$8)</f>
        <v/>
      </c>
      <c r="R944" s="23" t="str">
        <f aca="false">IF(COUNTA($A944:$J944)=0,"",($P944+$Q944)*Settings!$B$9)</f>
        <v/>
      </c>
      <c r="S944" s="23" t="str">
        <f aca="false">IF(COUNTA($A944:$J944)=0,"",$C944+$J944+SUM($M944:$R944))</f>
        <v/>
      </c>
      <c r="T944" s="23" t="str">
        <f aca="false">IF(COUNTA($A944:$J944)=0,"",$L944-$S944)</f>
        <v/>
      </c>
      <c r="U944" s="24" t="str">
        <f aca="false">IF(COUNTA($A944:$J944)=0,"",IF($L944=0,0,$T944/$L944))</f>
        <v/>
      </c>
      <c r="V944" s="24" t="str">
        <f aca="false">IF(COUNTA($A944:$J944)=0,"",IF($D944=0,0,$E944/$D944))</f>
        <v/>
      </c>
      <c r="W944" s="24" t="str">
        <f aca="false">IF(COUNTA($A944:$J944)=0,"",IF($F944=0,0,$G944/$F944))</f>
        <v/>
      </c>
      <c r="X944" s="24" t="str">
        <f aca="false">IF(COUNTA($A944:$J944)=0,"",IF($F944=0,0,$H944/$F944))</f>
        <v/>
      </c>
      <c r="Y944" s="25" t="str">
        <f aca="false">IF(COUNTA($A944:$J944)=0,"",IF($C944=0,0,$L944/$C944))</f>
        <v/>
      </c>
      <c r="Z944" s="23" t="str">
        <f aca="false">IF(COUNTA($A944:$J944)=0,"",IF($G944=0,0,$C944/$G944))</f>
        <v/>
      </c>
      <c r="AA944" s="23" t="str">
        <f aca="false">IF(COUNTA($A944:$J944)=0,"",IF($G944=0,0,$T944/$G944))</f>
        <v/>
      </c>
      <c r="AB944" s="9" t="str">
        <f aca="false">IF(COUNTA($A944:$J944)=0,"",IF($B944="","Pick a product",IF($E944&gt;$D944,"Confirmed &gt; received",IF($F944&gt;$E944,"Dispatched &gt; confirmed",IF($G944+$H944&gt;$F944,"Delivered + returned &gt; dispatched","OK")))))</f>
        <v/>
      </c>
    </row>
    <row r="945" customFormat="false" ht="15" hidden="false" customHeight="false" outlineLevel="0" collapsed="false">
      <c r="A945" s="20"/>
      <c r="B945" s="14"/>
      <c r="C945" s="15"/>
      <c r="D945" s="21"/>
      <c r="E945" s="21"/>
      <c r="F945" s="21"/>
      <c r="G945" s="21"/>
      <c r="H945" s="21"/>
      <c r="I945" s="15"/>
      <c r="J945" s="15"/>
      <c r="K945" s="22" t="str">
        <f aca="false">IF(COUNTA($A945:$J945)=0,"",IF($I945&lt;&gt;"",$I945,IFERROR(INDEX(Settings!$B$14:$B$28,MATCH($B945,Settings!$A$14:$A$28,0)),0)))</f>
        <v/>
      </c>
      <c r="L945" s="23" t="str">
        <f aca="false">IF(COUNTA($A945:$J945)=0,"",$G945*($K945+IFERROR(INDEX(Settings!$C$14:$C$28,MATCH($B945,Settings!$A$14:$A$28,0)),0)))</f>
        <v/>
      </c>
      <c r="M945" s="23" t="str">
        <f aca="false">IF(COUNTA($A945:$J945)=0,"",($G945+$H945*Settings!$B$10)*IFERROR(INDEX(Settings!$D$14:$D$28,MATCH($B945,Settings!$A$14:$A$28,0)),0))</f>
        <v/>
      </c>
      <c r="N945" s="23" t="str">
        <f aca="false">IF(COUNTA($A945:$J945)=0,"",$F945*IFERROR(INDEX(Settings!$E$14:$E$28,MATCH($B945,Settings!$A$14:$A$28,0)),0))</f>
        <v/>
      </c>
      <c r="O945" s="23" t="str">
        <f aca="false">IF(COUNTA($A945:$J945)=0,"",$D945*Settings!$B$5)</f>
        <v/>
      </c>
      <c r="P945" s="23" t="str">
        <f aca="false">IF(COUNTA($A945:$J945)=0,"",$G945*Settings!$B$6+$H945*Settings!$B$7)</f>
        <v/>
      </c>
      <c r="Q945" s="23" t="str">
        <f aca="false">IF(COUNTA($A945:$J945)=0,"",$L945*Settings!$B$8)</f>
        <v/>
      </c>
      <c r="R945" s="23" t="str">
        <f aca="false">IF(COUNTA($A945:$J945)=0,"",($P945+$Q945)*Settings!$B$9)</f>
        <v/>
      </c>
      <c r="S945" s="23" t="str">
        <f aca="false">IF(COUNTA($A945:$J945)=0,"",$C945+$J945+SUM($M945:$R945))</f>
        <v/>
      </c>
      <c r="T945" s="23" t="str">
        <f aca="false">IF(COUNTA($A945:$J945)=0,"",$L945-$S945)</f>
        <v/>
      </c>
      <c r="U945" s="24" t="str">
        <f aca="false">IF(COUNTA($A945:$J945)=0,"",IF($L945=0,0,$T945/$L945))</f>
        <v/>
      </c>
      <c r="V945" s="24" t="str">
        <f aca="false">IF(COUNTA($A945:$J945)=0,"",IF($D945=0,0,$E945/$D945))</f>
        <v/>
      </c>
      <c r="W945" s="24" t="str">
        <f aca="false">IF(COUNTA($A945:$J945)=0,"",IF($F945=0,0,$G945/$F945))</f>
        <v/>
      </c>
      <c r="X945" s="24" t="str">
        <f aca="false">IF(COUNTA($A945:$J945)=0,"",IF($F945=0,0,$H945/$F945))</f>
        <v/>
      </c>
      <c r="Y945" s="25" t="str">
        <f aca="false">IF(COUNTA($A945:$J945)=0,"",IF($C945=0,0,$L945/$C945))</f>
        <v/>
      </c>
      <c r="Z945" s="23" t="str">
        <f aca="false">IF(COUNTA($A945:$J945)=0,"",IF($G945=0,0,$C945/$G945))</f>
        <v/>
      </c>
      <c r="AA945" s="23" t="str">
        <f aca="false">IF(COUNTA($A945:$J945)=0,"",IF($G945=0,0,$T945/$G945))</f>
        <v/>
      </c>
      <c r="AB945" s="9" t="str">
        <f aca="false">IF(COUNTA($A945:$J945)=0,"",IF($B945="","Pick a product",IF($E945&gt;$D945,"Confirmed &gt; received",IF($F945&gt;$E945,"Dispatched &gt; confirmed",IF($G945+$H945&gt;$F945,"Delivered + returned &gt; dispatched","OK")))))</f>
        <v/>
      </c>
    </row>
    <row r="946" customFormat="false" ht="15" hidden="false" customHeight="false" outlineLevel="0" collapsed="false">
      <c r="A946" s="20"/>
      <c r="B946" s="14"/>
      <c r="C946" s="15"/>
      <c r="D946" s="21"/>
      <c r="E946" s="21"/>
      <c r="F946" s="21"/>
      <c r="G946" s="21"/>
      <c r="H946" s="21"/>
      <c r="I946" s="15"/>
      <c r="J946" s="15"/>
      <c r="K946" s="22" t="str">
        <f aca="false">IF(COUNTA($A946:$J946)=0,"",IF($I946&lt;&gt;"",$I946,IFERROR(INDEX(Settings!$B$14:$B$28,MATCH($B946,Settings!$A$14:$A$28,0)),0)))</f>
        <v/>
      </c>
      <c r="L946" s="23" t="str">
        <f aca="false">IF(COUNTA($A946:$J946)=0,"",$G946*($K946+IFERROR(INDEX(Settings!$C$14:$C$28,MATCH($B946,Settings!$A$14:$A$28,0)),0)))</f>
        <v/>
      </c>
      <c r="M946" s="23" t="str">
        <f aca="false">IF(COUNTA($A946:$J946)=0,"",($G946+$H946*Settings!$B$10)*IFERROR(INDEX(Settings!$D$14:$D$28,MATCH($B946,Settings!$A$14:$A$28,0)),0))</f>
        <v/>
      </c>
      <c r="N946" s="23" t="str">
        <f aca="false">IF(COUNTA($A946:$J946)=0,"",$F946*IFERROR(INDEX(Settings!$E$14:$E$28,MATCH($B946,Settings!$A$14:$A$28,0)),0))</f>
        <v/>
      </c>
      <c r="O946" s="23" t="str">
        <f aca="false">IF(COUNTA($A946:$J946)=0,"",$D946*Settings!$B$5)</f>
        <v/>
      </c>
      <c r="P946" s="23" t="str">
        <f aca="false">IF(COUNTA($A946:$J946)=0,"",$G946*Settings!$B$6+$H946*Settings!$B$7)</f>
        <v/>
      </c>
      <c r="Q946" s="23" t="str">
        <f aca="false">IF(COUNTA($A946:$J946)=0,"",$L946*Settings!$B$8)</f>
        <v/>
      </c>
      <c r="R946" s="23" t="str">
        <f aca="false">IF(COUNTA($A946:$J946)=0,"",($P946+$Q946)*Settings!$B$9)</f>
        <v/>
      </c>
      <c r="S946" s="23" t="str">
        <f aca="false">IF(COUNTA($A946:$J946)=0,"",$C946+$J946+SUM($M946:$R946))</f>
        <v/>
      </c>
      <c r="T946" s="23" t="str">
        <f aca="false">IF(COUNTA($A946:$J946)=0,"",$L946-$S946)</f>
        <v/>
      </c>
      <c r="U946" s="24" t="str">
        <f aca="false">IF(COUNTA($A946:$J946)=0,"",IF($L946=0,0,$T946/$L946))</f>
        <v/>
      </c>
      <c r="V946" s="24" t="str">
        <f aca="false">IF(COUNTA($A946:$J946)=0,"",IF($D946=0,0,$E946/$D946))</f>
        <v/>
      </c>
      <c r="W946" s="24" t="str">
        <f aca="false">IF(COUNTA($A946:$J946)=0,"",IF($F946=0,0,$G946/$F946))</f>
        <v/>
      </c>
      <c r="X946" s="24" t="str">
        <f aca="false">IF(COUNTA($A946:$J946)=0,"",IF($F946=0,0,$H946/$F946))</f>
        <v/>
      </c>
      <c r="Y946" s="25" t="str">
        <f aca="false">IF(COUNTA($A946:$J946)=0,"",IF($C946=0,0,$L946/$C946))</f>
        <v/>
      </c>
      <c r="Z946" s="23" t="str">
        <f aca="false">IF(COUNTA($A946:$J946)=0,"",IF($G946=0,0,$C946/$G946))</f>
        <v/>
      </c>
      <c r="AA946" s="23" t="str">
        <f aca="false">IF(COUNTA($A946:$J946)=0,"",IF($G946=0,0,$T946/$G946))</f>
        <v/>
      </c>
      <c r="AB946" s="9" t="str">
        <f aca="false">IF(COUNTA($A946:$J946)=0,"",IF($B946="","Pick a product",IF($E946&gt;$D946,"Confirmed &gt; received",IF($F946&gt;$E946,"Dispatched &gt; confirmed",IF($G946+$H946&gt;$F946,"Delivered + returned &gt; dispatched","OK")))))</f>
        <v/>
      </c>
    </row>
    <row r="947" customFormat="false" ht="15" hidden="false" customHeight="false" outlineLevel="0" collapsed="false">
      <c r="A947" s="20"/>
      <c r="B947" s="14"/>
      <c r="C947" s="15"/>
      <c r="D947" s="21"/>
      <c r="E947" s="21"/>
      <c r="F947" s="21"/>
      <c r="G947" s="21"/>
      <c r="H947" s="21"/>
      <c r="I947" s="15"/>
      <c r="J947" s="15"/>
      <c r="K947" s="22" t="str">
        <f aca="false">IF(COUNTA($A947:$J947)=0,"",IF($I947&lt;&gt;"",$I947,IFERROR(INDEX(Settings!$B$14:$B$28,MATCH($B947,Settings!$A$14:$A$28,0)),0)))</f>
        <v/>
      </c>
      <c r="L947" s="23" t="str">
        <f aca="false">IF(COUNTA($A947:$J947)=0,"",$G947*($K947+IFERROR(INDEX(Settings!$C$14:$C$28,MATCH($B947,Settings!$A$14:$A$28,0)),0)))</f>
        <v/>
      </c>
      <c r="M947" s="23" t="str">
        <f aca="false">IF(COUNTA($A947:$J947)=0,"",($G947+$H947*Settings!$B$10)*IFERROR(INDEX(Settings!$D$14:$D$28,MATCH($B947,Settings!$A$14:$A$28,0)),0))</f>
        <v/>
      </c>
      <c r="N947" s="23" t="str">
        <f aca="false">IF(COUNTA($A947:$J947)=0,"",$F947*IFERROR(INDEX(Settings!$E$14:$E$28,MATCH($B947,Settings!$A$14:$A$28,0)),0))</f>
        <v/>
      </c>
      <c r="O947" s="23" t="str">
        <f aca="false">IF(COUNTA($A947:$J947)=0,"",$D947*Settings!$B$5)</f>
        <v/>
      </c>
      <c r="P947" s="23" t="str">
        <f aca="false">IF(COUNTA($A947:$J947)=0,"",$G947*Settings!$B$6+$H947*Settings!$B$7)</f>
        <v/>
      </c>
      <c r="Q947" s="23" t="str">
        <f aca="false">IF(COUNTA($A947:$J947)=0,"",$L947*Settings!$B$8)</f>
        <v/>
      </c>
      <c r="R947" s="23" t="str">
        <f aca="false">IF(COUNTA($A947:$J947)=0,"",($P947+$Q947)*Settings!$B$9)</f>
        <v/>
      </c>
      <c r="S947" s="23" t="str">
        <f aca="false">IF(COUNTA($A947:$J947)=0,"",$C947+$J947+SUM($M947:$R947))</f>
        <v/>
      </c>
      <c r="T947" s="23" t="str">
        <f aca="false">IF(COUNTA($A947:$J947)=0,"",$L947-$S947)</f>
        <v/>
      </c>
      <c r="U947" s="24" t="str">
        <f aca="false">IF(COUNTA($A947:$J947)=0,"",IF($L947=0,0,$T947/$L947))</f>
        <v/>
      </c>
      <c r="V947" s="24" t="str">
        <f aca="false">IF(COUNTA($A947:$J947)=0,"",IF($D947=0,0,$E947/$D947))</f>
        <v/>
      </c>
      <c r="W947" s="24" t="str">
        <f aca="false">IF(COUNTA($A947:$J947)=0,"",IF($F947=0,0,$G947/$F947))</f>
        <v/>
      </c>
      <c r="X947" s="24" t="str">
        <f aca="false">IF(COUNTA($A947:$J947)=0,"",IF($F947=0,0,$H947/$F947))</f>
        <v/>
      </c>
      <c r="Y947" s="25" t="str">
        <f aca="false">IF(COUNTA($A947:$J947)=0,"",IF($C947=0,0,$L947/$C947))</f>
        <v/>
      </c>
      <c r="Z947" s="23" t="str">
        <f aca="false">IF(COUNTA($A947:$J947)=0,"",IF($G947=0,0,$C947/$G947))</f>
        <v/>
      </c>
      <c r="AA947" s="23" t="str">
        <f aca="false">IF(COUNTA($A947:$J947)=0,"",IF($G947=0,0,$T947/$G947))</f>
        <v/>
      </c>
      <c r="AB947" s="9" t="str">
        <f aca="false">IF(COUNTA($A947:$J947)=0,"",IF($B947="","Pick a product",IF($E947&gt;$D947,"Confirmed &gt; received",IF($F947&gt;$E947,"Dispatched &gt; confirmed",IF($G947+$H947&gt;$F947,"Delivered + returned &gt; dispatched","OK")))))</f>
        <v/>
      </c>
    </row>
    <row r="948" customFormat="false" ht="15" hidden="false" customHeight="false" outlineLevel="0" collapsed="false">
      <c r="A948" s="20"/>
      <c r="B948" s="14"/>
      <c r="C948" s="15"/>
      <c r="D948" s="21"/>
      <c r="E948" s="21"/>
      <c r="F948" s="21"/>
      <c r="G948" s="21"/>
      <c r="H948" s="21"/>
      <c r="I948" s="15"/>
      <c r="J948" s="15"/>
      <c r="K948" s="22" t="str">
        <f aca="false">IF(COUNTA($A948:$J948)=0,"",IF($I948&lt;&gt;"",$I948,IFERROR(INDEX(Settings!$B$14:$B$28,MATCH($B948,Settings!$A$14:$A$28,0)),0)))</f>
        <v/>
      </c>
      <c r="L948" s="23" t="str">
        <f aca="false">IF(COUNTA($A948:$J948)=0,"",$G948*($K948+IFERROR(INDEX(Settings!$C$14:$C$28,MATCH($B948,Settings!$A$14:$A$28,0)),0)))</f>
        <v/>
      </c>
      <c r="M948" s="23" t="str">
        <f aca="false">IF(COUNTA($A948:$J948)=0,"",($G948+$H948*Settings!$B$10)*IFERROR(INDEX(Settings!$D$14:$D$28,MATCH($B948,Settings!$A$14:$A$28,0)),0))</f>
        <v/>
      </c>
      <c r="N948" s="23" t="str">
        <f aca="false">IF(COUNTA($A948:$J948)=0,"",$F948*IFERROR(INDEX(Settings!$E$14:$E$28,MATCH($B948,Settings!$A$14:$A$28,0)),0))</f>
        <v/>
      </c>
      <c r="O948" s="23" t="str">
        <f aca="false">IF(COUNTA($A948:$J948)=0,"",$D948*Settings!$B$5)</f>
        <v/>
      </c>
      <c r="P948" s="23" t="str">
        <f aca="false">IF(COUNTA($A948:$J948)=0,"",$G948*Settings!$B$6+$H948*Settings!$B$7)</f>
        <v/>
      </c>
      <c r="Q948" s="23" t="str">
        <f aca="false">IF(COUNTA($A948:$J948)=0,"",$L948*Settings!$B$8)</f>
        <v/>
      </c>
      <c r="R948" s="23" t="str">
        <f aca="false">IF(COUNTA($A948:$J948)=0,"",($P948+$Q948)*Settings!$B$9)</f>
        <v/>
      </c>
      <c r="S948" s="23" t="str">
        <f aca="false">IF(COUNTA($A948:$J948)=0,"",$C948+$J948+SUM($M948:$R948))</f>
        <v/>
      </c>
      <c r="T948" s="23" t="str">
        <f aca="false">IF(COUNTA($A948:$J948)=0,"",$L948-$S948)</f>
        <v/>
      </c>
      <c r="U948" s="24" t="str">
        <f aca="false">IF(COUNTA($A948:$J948)=0,"",IF($L948=0,0,$T948/$L948))</f>
        <v/>
      </c>
      <c r="V948" s="24" t="str">
        <f aca="false">IF(COUNTA($A948:$J948)=0,"",IF($D948=0,0,$E948/$D948))</f>
        <v/>
      </c>
      <c r="W948" s="24" t="str">
        <f aca="false">IF(COUNTA($A948:$J948)=0,"",IF($F948=0,0,$G948/$F948))</f>
        <v/>
      </c>
      <c r="X948" s="24" t="str">
        <f aca="false">IF(COUNTA($A948:$J948)=0,"",IF($F948=0,0,$H948/$F948))</f>
        <v/>
      </c>
      <c r="Y948" s="25" t="str">
        <f aca="false">IF(COUNTA($A948:$J948)=0,"",IF($C948=0,0,$L948/$C948))</f>
        <v/>
      </c>
      <c r="Z948" s="23" t="str">
        <f aca="false">IF(COUNTA($A948:$J948)=0,"",IF($G948=0,0,$C948/$G948))</f>
        <v/>
      </c>
      <c r="AA948" s="23" t="str">
        <f aca="false">IF(COUNTA($A948:$J948)=0,"",IF($G948=0,0,$T948/$G948))</f>
        <v/>
      </c>
      <c r="AB948" s="9" t="str">
        <f aca="false">IF(COUNTA($A948:$J948)=0,"",IF($B948="","Pick a product",IF($E948&gt;$D948,"Confirmed &gt; received",IF($F948&gt;$E948,"Dispatched &gt; confirmed",IF($G948+$H948&gt;$F948,"Delivered + returned &gt; dispatched","OK")))))</f>
        <v/>
      </c>
    </row>
    <row r="949" customFormat="false" ht="15" hidden="false" customHeight="false" outlineLevel="0" collapsed="false">
      <c r="A949" s="20"/>
      <c r="B949" s="14"/>
      <c r="C949" s="15"/>
      <c r="D949" s="21"/>
      <c r="E949" s="21"/>
      <c r="F949" s="21"/>
      <c r="G949" s="21"/>
      <c r="H949" s="21"/>
      <c r="I949" s="15"/>
      <c r="J949" s="15"/>
      <c r="K949" s="22" t="str">
        <f aca="false">IF(COUNTA($A949:$J949)=0,"",IF($I949&lt;&gt;"",$I949,IFERROR(INDEX(Settings!$B$14:$B$28,MATCH($B949,Settings!$A$14:$A$28,0)),0)))</f>
        <v/>
      </c>
      <c r="L949" s="23" t="str">
        <f aca="false">IF(COUNTA($A949:$J949)=0,"",$G949*($K949+IFERROR(INDEX(Settings!$C$14:$C$28,MATCH($B949,Settings!$A$14:$A$28,0)),0)))</f>
        <v/>
      </c>
      <c r="M949" s="23" t="str">
        <f aca="false">IF(COUNTA($A949:$J949)=0,"",($G949+$H949*Settings!$B$10)*IFERROR(INDEX(Settings!$D$14:$D$28,MATCH($B949,Settings!$A$14:$A$28,0)),0))</f>
        <v/>
      </c>
      <c r="N949" s="23" t="str">
        <f aca="false">IF(COUNTA($A949:$J949)=0,"",$F949*IFERROR(INDEX(Settings!$E$14:$E$28,MATCH($B949,Settings!$A$14:$A$28,0)),0))</f>
        <v/>
      </c>
      <c r="O949" s="23" t="str">
        <f aca="false">IF(COUNTA($A949:$J949)=0,"",$D949*Settings!$B$5)</f>
        <v/>
      </c>
      <c r="P949" s="23" t="str">
        <f aca="false">IF(COUNTA($A949:$J949)=0,"",$G949*Settings!$B$6+$H949*Settings!$B$7)</f>
        <v/>
      </c>
      <c r="Q949" s="23" t="str">
        <f aca="false">IF(COUNTA($A949:$J949)=0,"",$L949*Settings!$B$8)</f>
        <v/>
      </c>
      <c r="R949" s="23" t="str">
        <f aca="false">IF(COUNTA($A949:$J949)=0,"",($P949+$Q949)*Settings!$B$9)</f>
        <v/>
      </c>
      <c r="S949" s="23" t="str">
        <f aca="false">IF(COUNTA($A949:$J949)=0,"",$C949+$J949+SUM($M949:$R949))</f>
        <v/>
      </c>
      <c r="T949" s="23" t="str">
        <f aca="false">IF(COUNTA($A949:$J949)=0,"",$L949-$S949)</f>
        <v/>
      </c>
      <c r="U949" s="24" t="str">
        <f aca="false">IF(COUNTA($A949:$J949)=0,"",IF($L949=0,0,$T949/$L949))</f>
        <v/>
      </c>
      <c r="V949" s="24" t="str">
        <f aca="false">IF(COUNTA($A949:$J949)=0,"",IF($D949=0,0,$E949/$D949))</f>
        <v/>
      </c>
      <c r="W949" s="24" t="str">
        <f aca="false">IF(COUNTA($A949:$J949)=0,"",IF($F949=0,0,$G949/$F949))</f>
        <v/>
      </c>
      <c r="X949" s="24" t="str">
        <f aca="false">IF(COUNTA($A949:$J949)=0,"",IF($F949=0,0,$H949/$F949))</f>
        <v/>
      </c>
      <c r="Y949" s="25" t="str">
        <f aca="false">IF(COUNTA($A949:$J949)=0,"",IF($C949=0,0,$L949/$C949))</f>
        <v/>
      </c>
      <c r="Z949" s="23" t="str">
        <f aca="false">IF(COUNTA($A949:$J949)=0,"",IF($G949=0,0,$C949/$G949))</f>
        <v/>
      </c>
      <c r="AA949" s="23" t="str">
        <f aca="false">IF(COUNTA($A949:$J949)=0,"",IF($G949=0,0,$T949/$G949))</f>
        <v/>
      </c>
      <c r="AB949" s="9" t="str">
        <f aca="false">IF(COUNTA($A949:$J949)=0,"",IF($B949="","Pick a product",IF($E949&gt;$D949,"Confirmed &gt; received",IF($F949&gt;$E949,"Dispatched &gt; confirmed",IF($G949+$H949&gt;$F949,"Delivered + returned &gt; dispatched","OK")))))</f>
        <v/>
      </c>
    </row>
    <row r="950" customFormat="false" ht="15" hidden="false" customHeight="false" outlineLevel="0" collapsed="false">
      <c r="A950" s="20"/>
      <c r="B950" s="14"/>
      <c r="C950" s="15"/>
      <c r="D950" s="21"/>
      <c r="E950" s="21"/>
      <c r="F950" s="21"/>
      <c r="G950" s="21"/>
      <c r="H950" s="21"/>
      <c r="I950" s="15"/>
      <c r="J950" s="15"/>
      <c r="K950" s="22" t="str">
        <f aca="false">IF(COUNTA($A950:$J950)=0,"",IF($I950&lt;&gt;"",$I950,IFERROR(INDEX(Settings!$B$14:$B$28,MATCH($B950,Settings!$A$14:$A$28,0)),0)))</f>
        <v/>
      </c>
      <c r="L950" s="23" t="str">
        <f aca="false">IF(COUNTA($A950:$J950)=0,"",$G950*($K950+IFERROR(INDEX(Settings!$C$14:$C$28,MATCH($B950,Settings!$A$14:$A$28,0)),0)))</f>
        <v/>
      </c>
      <c r="M950" s="23" t="str">
        <f aca="false">IF(COUNTA($A950:$J950)=0,"",($G950+$H950*Settings!$B$10)*IFERROR(INDEX(Settings!$D$14:$D$28,MATCH($B950,Settings!$A$14:$A$28,0)),0))</f>
        <v/>
      </c>
      <c r="N950" s="23" t="str">
        <f aca="false">IF(COUNTA($A950:$J950)=0,"",$F950*IFERROR(INDEX(Settings!$E$14:$E$28,MATCH($B950,Settings!$A$14:$A$28,0)),0))</f>
        <v/>
      </c>
      <c r="O950" s="23" t="str">
        <f aca="false">IF(COUNTA($A950:$J950)=0,"",$D950*Settings!$B$5)</f>
        <v/>
      </c>
      <c r="P950" s="23" t="str">
        <f aca="false">IF(COUNTA($A950:$J950)=0,"",$G950*Settings!$B$6+$H950*Settings!$B$7)</f>
        <v/>
      </c>
      <c r="Q950" s="23" t="str">
        <f aca="false">IF(COUNTA($A950:$J950)=0,"",$L950*Settings!$B$8)</f>
        <v/>
      </c>
      <c r="R950" s="23" t="str">
        <f aca="false">IF(COUNTA($A950:$J950)=0,"",($P950+$Q950)*Settings!$B$9)</f>
        <v/>
      </c>
      <c r="S950" s="23" t="str">
        <f aca="false">IF(COUNTA($A950:$J950)=0,"",$C950+$J950+SUM($M950:$R950))</f>
        <v/>
      </c>
      <c r="T950" s="23" t="str">
        <f aca="false">IF(COUNTA($A950:$J950)=0,"",$L950-$S950)</f>
        <v/>
      </c>
      <c r="U950" s="24" t="str">
        <f aca="false">IF(COUNTA($A950:$J950)=0,"",IF($L950=0,0,$T950/$L950))</f>
        <v/>
      </c>
      <c r="V950" s="24" t="str">
        <f aca="false">IF(COUNTA($A950:$J950)=0,"",IF($D950=0,0,$E950/$D950))</f>
        <v/>
      </c>
      <c r="W950" s="24" t="str">
        <f aca="false">IF(COUNTA($A950:$J950)=0,"",IF($F950=0,0,$G950/$F950))</f>
        <v/>
      </c>
      <c r="X950" s="24" t="str">
        <f aca="false">IF(COUNTA($A950:$J950)=0,"",IF($F950=0,0,$H950/$F950))</f>
        <v/>
      </c>
      <c r="Y950" s="25" t="str">
        <f aca="false">IF(COUNTA($A950:$J950)=0,"",IF($C950=0,0,$L950/$C950))</f>
        <v/>
      </c>
      <c r="Z950" s="23" t="str">
        <f aca="false">IF(COUNTA($A950:$J950)=0,"",IF($G950=0,0,$C950/$G950))</f>
        <v/>
      </c>
      <c r="AA950" s="23" t="str">
        <f aca="false">IF(COUNTA($A950:$J950)=0,"",IF($G950=0,0,$T950/$G950))</f>
        <v/>
      </c>
      <c r="AB950" s="9" t="str">
        <f aca="false">IF(COUNTA($A950:$J950)=0,"",IF($B950="","Pick a product",IF($E950&gt;$D950,"Confirmed &gt; received",IF($F950&gt;$E950,"Dispatched &gt; confirmed",IF($G950+$H950&gt;$F950,"Delivered + returned &gt; dispatched","OK")))))</f>
        <v/>
      </c>
    </row>
    <row r="951" customFormat="false" ht="15" hidden="false" customHeight="false" outlineLevel="0" collapsed="false">
      <c r="A951" s="20"/>
      <c r="B951" s="14"/>
      <c r="C951" s="15"/>
      <c r="D951" s="21"/>
      <c r="E951" s="21"/>
      <c r="F951" s="21"/>
      <c r="G951" s="21"/>
      <c r="H951" s="21"/>
      <c r="I951" s="15"/>
      <c r="J951" s="15"/>
      <c r="K951" s="22" t="str">
        <f aca="false">IF(COUNTA($A951:$J951)=0,"",IF($I951&lt;&gt;"",$I951,IFERROR(INDEX(Settings!$B$14:$B$28,MATCH($B951,Settings!$A$14:$A$28,0)),0)))</f>
        <v/>
      </c>
      <c r="L951" s="23" t="str">
        <f aca="false">IF(COUNTA($A951:$J951)=0,"",$G951*($K951+IFERROR(INDEX(Settings!$C$14:$C$28,MATCH($B951,Settings!$A$14:$A$28,0)),0)))</f>
        <v/>
      </c>
      <c r="M951" s="23" t="str">
        <f aca="false">IF(COUNTA($A951:$J951)=0,"",($G951+$H951*Settings!$B$10)*IFERROR(INDEX(Settings!$D$14:$D$28,MATCH($B951,Settings!$A$14:$A$28,0)),0))</f>
        <v/>
      </c>
      <c r="N951" s="23" t="str">
        <f aca="false">IF(COUNTA($A951:$J951)=0,"",$F951*IFERROR(INDEX(Settings!$E$14:$E$28,MATCH($B951,Settings!$A$14:$A$28,0)),0))</f>
        <v/>
      </c>
      <c r="O951" s="23" t="str">
        <f aca="false">IF(COUNTA($A951:$J951)=0,"",$D951*Settings!$B$5)</f>
        <v/>
      </c>
      <c r="P951" s="23" t="str">
        <f aca="false">IF(COUNTA($A951:$J951)=0,"",$G951*Settings!$B$6+$H951*Settings!$B$7)</f>
        <v/>
      </c>
      <c r="Q951" s="23" t="str">
        <f aca="false">IF(COUNTA($A951:$J951)=0,"",$L951*Settings!$B$8)</f>
        <v/>
      </c>
      <c r="R951" s="23" t="str">
        <f aca="false">IF(COUNTA($A951:$J951)=0,"",($P951+$Q951)*Settings!$B$9)</f>
        <v/>
      </c>
      <c r="S951" s="23" t="str">
        <f aca="false">IF(COUNTA($A951:$J951)=0,"",$C951+$J951+SUM($M951:$R951))</f>
        <v/>
      </c>
      <c r="T951" s="23" t="str">
        <f aca="false">IF(COUNTA($A951:$J951)=0,"",$L951-$S951)</f>
        <v/>
      </c>
      <c r="U951" s="24" t="str">
        <f aca="false">IF(COUNTA($A951:$J951)=0,"",IF($L951=0,0,$T951/$L951))</f>
        <v/>
      </c>
      <c r="V951" s="24" t="str">
        <f aca="false">IF(COUNTA($A951:$J951)=0,"",IF($D951=0,0,$E951/$D951))</f>
        <v/>
      </c>
      <c r="W951" s="24" t="str">
        <f aca="false">IF(COUNTA($A951:$J951)=0,"",IF($F951=0,0,$G951/$F951))</f>
        <v/>
      </c>
      <c r="X951" s="24" t="str">
        <f aca="false">IF(COUNTA($A951:$J951)=0,"",IF($F951=0,0,$H951/$F951))</f>
        <v/>
      </c>
      <c r="Y951" s="25" t="str">
        <f aca="false">IF(COUNTA($A951:$J951)=0,"",IF($C951=0,0,$L951/$C951))</f>
        <v/>
      </c>
      <c r="Z951" s="23" t="str">
        <f aca="false">IF(COUNTA($A951:$J951)=0,"",IF($G951=0,0,$C951/$G951))</f>
        <v/>
      </c>
      <c r="AA951" s="23" t="str">
        <f aca="false">IF(COUNTA($A951:$J951)=0,"",IF($G951=0,0,$T951/$G951))</f>
        <v/>
      </c>
      <c r="AB951" s="9" t="str">
        <f aca="false">IF(COUNTA($A951:$J951)=0,"",IF($B951="","Pick a product",IF($E951&gt;$D951,"Confirmed &gt; received",IF($F951&gt;$E951,"Dispatched &gt; confirmed",IF($G951+$H951&gt;$F951,"Delivered + returned &gt; dispatched","OK")))))</f>
        <v/>
      </c>
    </row>
    <row r="952" customFormat="false" ht="15" hidden="false" customHeight="false" outlineLevel="0" collapsed="false">
      <c r="A952" s="20"/>
      <c r="B952" s="14"/>
      <c r="C952" s="15"/>
      <c r="D952" s="21"/>
      <c r="E952" s="21"/>
      <c r="F952" s="21"/>
      <c r="G952" s="21"/>
      <c r="H952" s="21"/>
      <c r="I952" s="15"/>
      <c r="J952" s="15"/>
      <c r="K952" s="22" t="str">
        <f aca="false">IF(COUNTA($A952:$J952)=0,"",IF($I952&lt;&gt;"",$I952,IFERROR(INDEX(Settings!$B$14:$B$28,MATCH($B952,Settings!$A$14:$A$28,0)),0)))</f>
        <v/>
      </c>
      <c r="L952" s="23" t="str">
        <f aca="false">IF(COUNTA($A952:$J952)=0,"",$G952*($K952+IFERROR(INDEX(Settings!$C$14:$C$28,MATCH($B952,Settings!$A$14:$A$28,0)),0)))</f>
        <v/>
      </c>
      <c r="M952" s="23" t="str">
        <f aca="false">IF(COUNTA($A952:$J952)=0,"",($G952+$H952*Settings!$B$10)*IFERROR(INDEX(Settings!$D$14:$D$28,MATCH($B952,Settings!$A$14:$A$28,0)),0))</f>
        <v/>
      </c>
      <c r="N952" s="23" t="str">
        <f aca="false">IF(COUNTA($A952:$J952)=0,"",$F952*IFERROR(INDEX(Settings!$E$14:$E$28,MATCH($B952,Settings!$A$14:$A$28,0)),0))</f>
        <v/>
      </c>
      <c r="O952" s="23" t="str">
        <f aca="false">IF(COUNTA($A952:$J952)=0,"",$D952*Settings!$B$5)</f>
        <v/>
      </c>
      <c r="P952" s="23" t="str">
        <f aca="false">IF(COUNTA($A952:$J952)=0,"",$G952*Settings!$B$6+$H952*Settings!$B$7)</f>
        <v/>
      </c>
      <c r="Q952" s="23" t="str">
        <f aca="false">IF(COUNTA($A952:$J952)=0,"",$L952*Settings!$B$8)</f>
        <v/>
      </c>
      <c r="R952" s="23" t="str">
        <f aca="false">IF(COUNTA($A952:$J952)=0,"",($P952+$Q952)*Settings!$B$9)</f>
        <v/>
      </c>
      <c r="S952" s="23" t="str">
        <f aca="false">IF(COUNTA($A952:$J952)=0,"",$C952+$J952+SUM($M952:$R952))</f>
        <v/>
      </c>
      <c r="T952" s="23" t="str">
        <f aca="false">IF(COUNTA($A952:$J952)=0,"",$L952-$S952)</f>
        <v/>
      </c>
      <c r="U952" s="24" t="str">
        <f aca="false">IF(COUNTA($A952:$J952)=0,"",IF($L952=0,0,$T952/$L952))</f>
        <v/>
      </c>
      <c r="V952" s="24" t="str">
        <f aca="false">IF(COUNTA($A952:$J952)=0,"",IF($D952=0,0,$E952/$D952))</f>
        <v/>
      </c>
      <c r="W952" s="24" t="str">
        <f aca="false">IF(COUNTA($A952:$J952)=0,"",IF($F952=0,0,$G952/$F952))</f>
        <v/>
      </c>
      <c r="X952" s="24" t="str">
        <f aca="false">IF(COUNTA($A952:$J952)=0,"",IF($F952=0,0,$H952/$F952))</f>
        <v/>
      </c>
      <c r="Y952" s="25" t="str">
        <f aca="false">IF(COUNTA($A952:$J952)=0,"",IF($C952=0,0,$L952/$C952))</f>
        <v/>
      </c>
      <c r="Z952" s="23" t="str">
        <f aca="false">IF(COUNTA($A952:$J952)=0,"",IF($G952=0,0,$C952/$G952))</f>
        <v/>
      </c>
      <c r="AA952" s="23" t="str">
        <f aca="false">IF(COUNTA($A952:$J952)=0,"",IF($G952=0,0,$T952/$G952))</f>
        <v/>
      </c>
      <c r="AB952" s="9" t="str">
        <f aca="false">IF(COUNTA($A952:$J952)=0,"",IF($B952="","Pick a product",IF($E952&gt;$D952,"Confirmed &gt; received",IF($F952&gt;$E952,"Dispatched &gt; confirmed",IF($G952+$H952&gt;$F952,"Delivered + returned &gt; dispatched","OK")))))</f>
        <v/>
      </c>
    </row>
    <row r="953" customFormat="false" ht="15" hidden="false" customHeight="false" outlineLevel="0" collapsed="false">
      <c r="A953" s="20"/>
      <c r="B953" s="14"/>
      <c r="C953" s="15"/>
      <c r="D953" s="21"/>
      <c r="E953" s="21"/>
      <c r="F953" s="21"/>
      <c r="G953" s="21"/>
      <c r="H953" s="21"/>
      <c r="I953" s="15"/>
      <c r="J953" s="15"/>
      <c r="K953" s="22" t="str">
        <f aca="false">IF(COUNTA($A953:$J953)=0,"",IF($I953&lt;&gt;"",$I953,IFERROR(INDEX(Settings!$B$14:$B$28,MATCH($B953,Settings!$A$14:$A$28,0)),0)))</f>
        <v/>
      </c>
      <c r="L953" s="23" t="str">
        <f aca="false">IF(COUNTA($A953:$J953)=0,"",$G953*($K953+IFERROR(INDEX(Settings!$C$14:$C$28,MATCH($B953,Settings!$A$14:$A$28,0)),0)))</f>
        <v/>
      </c>
      <c r="M953" s="23" t="str">
        <f aca="false">IF(COUNTA($A953:$J953)=0,"",($G953+$H953*Settings!$B$10)*IFERROR(INDEX(Settings!$D$14:$D$28,MATCH($B953,Settings!$A$14:$A$28,0)),0))</f>
        <v/>
      </c>
      <c r="N953" s="23" t="str">
        <f aca="false">IF(COUNTA($A953:$J953)=0,"",$F953*IFERROR(INDEX(Settings!$E$14:$E$28,MATCH($B953,Settings!$A$14:$A$28,0)),0))</f>
        <v/>
      </c>
      <c r="O953" s="23" t="str">
        <f aca="false">IF(COUNTA($A953:$J953)=0,"",$D953*Settings!$B$5)</f>
        <v/>
      </c>
      <c r="P953" s="23" t="str">
        <f aca="false">IF(COUNTA($A953:$J953)=0,"",$G953*Settings!$B$6+$H953*Settings!$B$7)</f>
        <v/>
      </c>
      <c r="Q953" s="23" t="str">
        <f aca="false">IF(COUNTA($A953:$J953)=0,"",$L953*Settings!$B$8)</f>
        <v/>
      </c>
      <c r="R953" s="23" t="str">
        <f aca="false">IF(COUNTA($A953:$J953)=0,"",($P953+$Q953)*Settings!$B$9)</f>
        <v/>
      </c>
      <c r="S953" s="23" t="str">
        <f aca="false">IF(COUNTA($A953:$J953)=0,"",$C953+$J953+SUM($M953:$R953))</f>
        <v/>
      </c>
      <c r="T953" s="23" t="str">
        <f aca="false">IF(COUNTA($A953:$J953)=0,"",$L953-$S953)</f>
        <v/>
      </c>
      <c r="U953" s="24" t="str">
        <f aca="false">IF(COUNTA($A953:$J953)=0,"",IF($L953=0,0,$T953/$L953))</f>
        <v/>
      </c>
      <c r="V953" s="24" t="str">
        <f aca="false">IF(COUNTA($A953:$J953)=0,"",IF($D953=0,0,$E953/$D953))</f>
        <v/>
      </c>
      <c r="W953" s="24" t="str">
        <f aca="false">IF(COUNTA($A953:$J953)=0,"",IF($F953=0,0,$G953/$F953))</f>
        <v/>
      </c>
      <c r="X953" s="24" t="str">
        <f aca="false">IF(COUNTA($A953:$J953)=0,"",IF($F953=0,0,$H953/$F953))</f>
        <v/>
      </c>
      <c r="Y953" s="25" t="str">
        <f aca="false">IF(COUNTA($A953:$J953)=0,"",IF($C953=0,0,$L953/$C953))</f>
        <v/>
      </c>
      <c r="Z953" s="23" t="str">
        <f aca="false">IF(COUNTA($A953:$J953)=0,"",IF($G953=0,0,$C953/$G953))</f>
        <v/>
      </c>
      <c r="AA953" s="23" t="str">
        <f aca="false">IF(COUNTA($A953:$J953)=0,"",IF($G953=0,0,$T953/$G953))</f>
        <v/>
      </c>
      <c r="AB953" s="9" t="str">
        <f aca="false">IF(COUNTA($A953:$J953)=0,"",IF($B953="","Pick a product",IF($E953&gt;$D953,"Confirmed &gt; received",IF($F953&gt;$E953,"Dispatched &gt; confirmed",IF($G953+$H953&gt;$F953,"Delivered + returned &gt; dispatched","OK")))))</f>
        <v/>
      </c>
    </row>
    <row r="954" customFormat="false" ht="15" hidden="false" customHeight="false" outlineLevel="0" collapsed="false">
      <c r="A954" s="20"/>
      <c r="B954" s="14"/>
      <c r="C954" s="15"/>
      <c r="D954" s="21"/>
      <c r="E954" s="21"/>
      <c r="F954" s="21"/>
      <c r="G954" s="21"/>
      <c r="H954" s="21"/>
      <c r="I954" s="15"/>
      <c r="J954" s="15"/>
      <c r="K954" s="22" t="str">
        <f aca="false">IF(COUNTA($A954:$J954)=0,"",IF($I954&lt;&gt;"",$I954,IFERROR(INDEX(Settings!$B$14:$B$28,MATCH($B954,Settings!$A$14:$A$28,0)),0)))</f>
        <v/>
      </c>
      <c r="L954" s="23" t="str">
        <f aca="false">IF(COUNTA($A954:$J954)=0,"",$G954*($K954+IFERROR(INDEX(Settings!$C$14:$C$28,MATCH($B954,Settings!$A$14:$A$28,0)),0)))</f>
        <v/>
      </c>
      <c r="M954" s="23" t="str">
        <f aca="false">IF(COUNTA($A954:$J954)=0,"",($G954+$H954*Settings!$B$10)*IFERROR(INDEX(Settings!$D$14:$D$28,MATCH($B954,Settings!$A$14:$A$28,0)),0))</f>
        <v/>
      </c>
      <c r="N954" s="23" t="str">
        <f aca="false">IF(COUNTA($A954:$J954)=0,"",$F954*IFERROR(INDEX(Settings!$E$14:$E$28,MATCH($B954,Settings!$A$14:$A$28,0)),0))</f>
        <v/>
      </c>
      <c r="O954" s="23" t="str">
        <f aca="false">IF(COUNTA($A954:$J954)=0,"",$D954*Settings!$B$5)</f>
        <v/>
      </c>
      <c r="P954" s="23" t="str">
        <f aca="false">IF(COUNTA($A954:$J954)=0,"",$G954*Settings!$B$6+$H954*Settings!$B$7)</f>
        <v/>
      </c>
      <c r="Q954" s="23" t="str">
        <f aca="false">IF(COUNTA($A954:$J954)=0,"",$L954*Settings!$B$8)</f>
        <v/>
      </c>
      <c r="R954" s="23" t="str">
        <f aca="false">IF(COUNTA($A954:$J954)=0,"",($P954+$Q954)*Settings!$B$9)</f>
        <v/>
      </c>
      <c r="S954" s="23" t="str">
        <f aca="false">IF(COUNTA($A954:$J954)=0,"",$C954+$J954+SUM($M954:$R954))</f>
        <v/>
      </c>
      <c r="T954" s="23" t="str">
        <f aca="false">IF(COUNTA($A954:$J954)=0,"",$L954-$S954)</f>
        <v/>
      </c>
      <c r="U954" s="24" t="str">
        <f aca="false">IF(COUNTA($A954:$J954)=0,"",IF($L954=0,0,$T954/$L954))</f>
        <v/>
      </c>
      <c r="V954" s="24" t="str">
        <f aca="false">IF(COUNTA($A954:$J954)=0,"",IF($D954=0,0,$E954/$D954))</f>
        <v/>
      </c>
      <c r="W954" s="24" t="str">
        <f aca="false">IF(COUNTA($A954:$J954)=0,"",IF($F954=0,0,$G954/$F954))</f>
        <v/>
      </c>
      <c r="X954" s="24" t="str">
        <f aca="false">IF(COUNTA($A954:$J954)=0,"",IF($F954=0,0,$H954/$F954))</f>
        <v/>
      </c>
      <c r="Y954" s="25" t="str">
        <f aca="false">IF(COUNTA($A954:$J954)=0,"",IF($C954=0,0,$L954/$C954))</f>
        <v/>
      </c>
      <c r="Z954" s="23" t="str">
        <f aca="false">IF(COUNTA($A954:$J954)=0,"",IF($G954=0,0,$C954/$G954))</f>
        <v/>
      </c>
      <c r="AA954" s="23" t="str">
        <f aca="false">IF(COUNTA($A954:$J954)=0,"",IF($G954=0,0,$T954/$G954))</f>
        <v/>
      </c>
      <c r="AB954" s="9" t="str">
        <f aca="false">IF(COUNTA($A954:$J954)=0,"",IF($B954="","Pick a product",IF($E954&gt;$D954,"Confirmed &gt; received",IF($F954&gt;$E954,"Dispatched &gt; confirmed",IF($G954+$H954&gt;$F954,"Delivered + returned &gt; dispatched","OK")))))</f>
        <v/>
      </c>
    </row>
    <row r="955" customFormat="false" ht="15" hidden="false" customHeight="false" outlineLevel="0" collapsed="false">
      <c r="A955" s="20"/>
      <c r="B955" s="14"/>
      <c r="C955" s="15"/>
      <c r="D955" s="21"/>
      <c r="E955" s="21"/>
      <c r="F955" s="21"/>
      <c r="G955" s="21"/>
      <c r="H955" s="21"/>
      <c r="I955" s="15"/>
      <c r="J955" s="15"/>
      <c r="K955" s="22" t="str">
        <f aca="false">IF(COUNTA($A955:$J955)=0,"",IF($I955&lt;&gt;"",$I955,IFERROR(INDEX(Settings!$B$14:$B$28,MATCH($B955,Settings!$A$14:$A$28,0)),0)))</f>
        <v/>
      </c>
      <c r="L955" s="23" t="str">
        <f aca="false">IF(COUNTA($A955:$J955)=0,"",$G955*($K955+IFERROR(INDEX(Settings!$C$14:$C$28,MATCH($B955,Settings!$A$14:$A$28,0)),0)))</f>
        <v/>
      </c>
      <c r="M955" s="23" t="str">
        <f aca="false">IF(COUNTA($A955:$J955)=0,"",($G955+$H955*Settings!$B$10)*IFERROR(INDEX(Settings!$D$14:$D$28,MATCH($B955,Settings!$A$14:$A$28,0)),0))</f>
        <v/>
      </c>
      <c r="N955" s="23" t="str">
        <f aca="false">IF(COUNTA($A955:$J955)=0,"",$F955*IFERROR(INDEX(Settings!$E$14:$E$28,MATCH($B955,Settings!$A$14:$A$28,0)),0))</f>
        <v/>
      </c>
      <c r="O955" s="23" t="str">
        <f aca="false">IF(COUNTA($A955:$J955)=0,"",$D955*Settings!$B$5)</f>
        <v/>
      </c>
      <c r="P955" s="23" t="str">
        <f aca="false">IF(COUNTA($A955:$J955)=0,"",$G955*Settings!$B$6+$H955*Settings!$B$7)</f>
        <v/>
      </c>
      <c r="Q955" s="23" t="str">
        <f aca="false">IF(COUNTA($A955:$J955)=0,"",$L955*Settings!$B$8)</f>
        <v/>
      </c>
      <c r="R955" s="23" t="str">
        <f aca="false">IF(COUNTA($A955:$J955)=0,"",($P955+$Q955)*Settings!$B$9)</f>
        <v/>
      </c>
      <c r="S955" s="23" t="str">
        <f aca="false">IF(COUNTA($A955:$J955)=0,"",$C955+$J955+SUM($M955:$R955))</f>
        <v/>
      </c>
      <c r="T955" s="23" t="str">
        <f aca="false">IF(COUNTA($A955:$J955)=0,"",$L955-$S955)</f>
        <v/>
      </c>
      <c r="U955" s="24" t="str">
        <f aca="false">IF(COUNTA($A955:$J955)=0,"",IF($L955=0,0,$T955/$L955))</f>
        <v/>
      </c>
      <c r="V955" s="24" t="str">
        <f aca="false">IF(COUNTA($A955:$J955)=0,"",IF($D955=0,0,$E955/$D955))</f>
        <v/>
      </c>
      <c r="W955" s="24" t="str">
        <f aca="false">IF(COUNTA($A955:$J955)=0,"",IF($F955=0,0,$G955/$F955))</f>
        <v/>
      </c>
      <c r="X955" s="24" t="str">
        <f aca="false">IF(COUNTA($A955:$J955)=0,"",IF($F955=0,0,$H955/$F955))</f>
        <v/>
      </c>
      <c r="Y955" s="25" t="str">
        <f aca="false">IF(COUNTA($A955:$J955)=0,"",IF($C955=0,0,$L955/$C955))</f>
        <v/>
      </c>
      <c r="Z955" s="23" t="str">
        <f aca="false">IF(COUNTA($A955:$J955)=0,"",IF($G955=0,0,$C955/$G955))</f>
        <v/>
      </c>
      <c r="AA955" s="23" t="str">
        <f aca="false">IF(COUNTA($A955:$J955)=0,"",IF($G955=0,0,$T955/$G955))</f>
        <v/>
      </c>
      <c r="AB955" s="9" t="str">
        <f aca="false">IF(COUNTA($A955:$J955)=0,"",IF($B955="","Pick a product",IF($E955&gt;$D955,"Confirmed &gt; received",IF($F955&gt;$E955,"Dispatched &gt; confirmed",IF($G955+$H955&gt;$F955,"Delivered + returned &gt; dispatched","OK")))))</f>
        <v/>
      </c>
    </row>
    <row r="956" customFormat="false" ht="15" hidden="false" customHeight="false" outlineLevel="0" collapsed="false">
      <c r="A956" s="20"/>
      <c r="B956" s="14"/>
      <c r="C956" s="15"/>
      <c r="D956" s="21"/>
      <c r="E956" s="21"/>
      <c r="F956" s="21"/>
      <c r="G956" s="21"/>
      <c r="H956" s="21"/>
      <c r="I956" s="15"/>
      <c r="J956" s="15"/>
      <c r="K956" s="22" t="str">
        <f aca="false">IF(COUNTA($A956:$J956)=0,"",IF($I956&lt;&gt;"",$I956,IFERROR(INDEX(Settings!$B$14:$B$28,MATCH($B956,Settings!$A$14:$A$28,0)),0)))</f>
        <v/>
      </c>
      <c r="L956" s="23" t="str">
        <f aca="false">IF(COUNTA($A956:$J956)=0,"",$G956*($K956+IFERROR(INDEX(Settings!$C$14:$C$28,MATCH($B956,Settings!$A$14:$A$28,0)),0)))</f>
        <v/>
      </c>
      <c r="M956" s="23" t="str">
        <f aca="false">IF(COUNTA($A956:$J956)=0,"",($G956+$H956*Settings!$B$10)*IFERROR(INDEX(Settings!$D$14:$D$28,MATCH($B956,Settings!$A$14:$A$28,0)),0))</f>
        <v/>
      </c>
      <c r="N956" s="23" t="str">
        <f aca="false">IF(COUNTA($A956:$J956)=0,"",$F956*IFERROR(INDEX(Settings!$E$14:$E$28,MATCH($B956,Settings!$A$14:$A$28,0)),0))</f>
        <v/>
      </c>
      <c r="O956" s="23" t="str">
        <f aca="false">IF(COUNTA($A956:$J956)=0,"",$D956*Settings!$B$5)</f>
        <v/>
      </c>
      <c r="P956" s="23" t="str">
        <f aca="false">IF(COUNTA($A956:$J956)=0,"",$G956*Settings!$B$6+$H956*Settings!$B$7)</f>
        <v/>
      </c>
      <c r="Q956" s="23" t="str">
        <f aca="false">IF(COUNTA($A956:$J956)=0,"",$L956*Settings!$B$8)</f>
        <v/>
      </c>
      <c r="R956" s="23" t="str">
        <f aca="false">IF(COUNTA($A956:$J956)=0,"",($P956+$Q956)*Settings!$B$9)</f>
        <v/>
      </c>
      <c r="S956" s="23" t="str">
        <f aca="false">IF(COUNTA($A956:$J956)=0,"",$C956+$J956+SUM($M956:$R956))</f>
        <v/>
      </c>
      <c r="T956" s="23" t="str">
        <f aca="false">IF(COUNTA($A956:$J956)=0,"",$L956-$S956)</f>
        <v/>
      </c>
      <c r="U956" s="24" t="str">
        <f aca="false">IF(COUNTA($A956:$J956)=0,"",IF($L956=0,0,$T956/$L956))</f>
        <v/>
      </c>
      <c r="V956" s="24" t="str">
        <f aca="false">IF(COUNTA($A956:$J956)=0,"",IF($D956=0,0,$E956/$D956))</f>
        <v/>
      </c>
      <c r="W956" s="24" t="str">
        <f aca="false">IF(COUNTA($A956:$J956)=0,"",IF($F956=0,0,$G956/$F956))</f>
        <v/>
      </c>
      <c r="X956" s="24" t="str">
        <f aca="false">IF(COUNTA($A956:$J956)=0,"",IF($F956=0,0,$H956/$F956))</f>
        <v/>
      </c>
      <c r="Y956" s="25" t="str">
        <f aca="false">IF(COUNTA($A956:$J956)=0,"",IF($C956=0,0,$L956/$C956))</f>
        <v/>
      </c>
      <c r="Z956" s="23" t="str">
        <f aca="false">IF(COUNTA($A956:$J956)=0,"",IF($G956=0,0,$C956/$G956))</f>
        <v/>
      </c>
      <c r="AA956" s="23" t="str">
        <f aca="false">IF(COUNTA($A956:$J956)=0,"",IF($G956=0,0,$T956/$G956))</f>
        <v/>
      </c>
      <c r="AB956" s="9" t="str">
        <f aca="false">IF(COUNTA($A956:$J956)=0,"",IF($B956="","Pick a product",IF($E956&gt;$D956,"Confirmed &gt; received",IF($F956&gt;$E956,"Dispatched &gt; confirmed",IF($G956+$H956&gt;$F956,"Delivered + returned &gt; dispatched","OK")))))</f>
        <v/>
      </c>
    </row>
    <row r="957" customFormat="false" ht="15" hidden="false" customHeight="false" outlineLevel="0" collapsed="false">
      <c r="A957" s="20"/>
      <c r="B957" s="14"/>
      <c r="C957" s="15"/>
      <c r="D957" s="21"/>
      <c r="E957" s="21"/>
      <c r="F957" s="21"/>
      <c r="G957" s="21"/>
      <c r="H957" s="21"/>
      <c r="I957" s="15"/>
      <c r="J957" s="15"/>
      <c r="K957" s="22" t="str">
        <f aca="false">IF(COUNTA($A957:$J957)=0,"",IF($I957&lt;&gt;"",$I957,IFERROR(INDEX(Settings!$B$14:$B$28,MATCH($B957,Settings!$A$14:$A$28,0)),0)))</f>
        <v/>
      </c>
      <c r="L957" s="23" t="str">
        <f aca="false">IF(COUNTA($A957:$J957)=0,"",$G957*($K957+IFERROR(INDEX(Settings!$C$14:$C$28,MATCH($B957,Settings!$A$14:$A$28,0)),0)))</f>
        <v/>
      </c>
      <c r="M957" s="23" t="str">
        <f aca="false">IF(COUNTA($A957:$J957)=0,"",($G957+$H957*Settings!$B$10)*IFERROR(INDEX(Settings!$D$14:$D$28,MATCH($B957,Settings!$A$14:$A$28,0)),0))</f>
        <v/>
      </c>
      <c r="N957" s="23" t="str">
        <f aca="false">IF(COUNTA($A957:$J957)=0,"",$F957*IFERROR(INDEX(Settings!$E$14:$E$28,MATCH($B957,Settings!$A$14:$A$28,0)),0))</f>
        <v/>
      </c>
      <c r="O957" s="23" t="str">
        <f aca="false">IF(COUNTA($A957:$J957)=0,"",$D957*Settings!$B$5)</f>
        <v/>
      </c>
      <c r="P957" s="23" t="str">
        <f aca="false">IF(COUNTA($A957:$J957)=0,"",$G957*Settings!$B$6+$H957*Settings!$B$7)</f>
        <v/>
      </c>
      <c r="Q957" s="23" t="str">
        <f aca="false">IF(COUNTA($A957:$J957)=0,"",$L957*Settings!$B$8)</f>
        <v/>
      </c>
      <c r="R957" s="23" t="str">
        <f aca="false">IF(COUNTA($A957:$J957)=0,"",($P957+$Q957)*Settings!$B$9)</f>
        <v/>
      </c>
      <c r="S957" s="23" t="str">
        <f aca="false">IF(COUNTA($A957:$J957)=0,"",$C957+$J957+SUM($M957:$R957))</f>
        <v/>
      </c>
      <c r="T957" s="23" t="str">
        <f aca="false">IF(COUNTA($A957:$J957)=0,"",$L957-$S957)</f>
        <v/>
      </c>
      <c r="U957" s="24" t="str">
        <f aca="false">IF(COUNTA($A957:$J957)=0,"",IF($L957=0,0,$T957/$L957))</f>
        <v/>
      </c>
      <c r="V957" s="24" t="str">
        <f aca="false">IF(COUNTA($A957:$J957)=0,"",IF($D957=0,0,$E957/$D957))</f>
        <v/>
      </c>
      <c r="W957" s="24" t="str">
        <f aca="false">IF(COUNTA($A957:$J957)=0,"",IF($F957=0,0,$G957/$F957))</f>
        <v/>
      </c>
      <c r="X957" s="24" t="str">
        <f aca="false">IF(COUNTA($A957:$J957)=0,"",IF($F957=0,0,$H957/$F957))</f>
        <v/>
      </c>
      <c r="Y957" s="25" t="str">
        <f aca="false">IF(COUNTA($A957:$J957)=0,"",IF($C957=0,0,$L957/$C957))</f>
        <v/>
      </c>
      <c r="Z957" s="23" t="str">
        <f aca="false">IF(COUNTA($A957:$J957)=0,"",IF($G957=0,0,$C957/$G957))</f>
        <v/>
      </c>
      <c r="AA957" s="23" t="str">
        <f aca="false">IF(COUNTA($A957:$J957)=0,"",IF($G957=0,0,$T957/$G957))</f>
        <v/>
      </c>
      <c r="AB957" s="9" t="str">
        <f aca="false">IF(COUNTA($A957:$J957)=0,"",IF($B957="","Pick a product",IF($E957&gt;$D957,"Confirmed &gt; received",IF($F957&gt;$E957,"Dispatched &gt; confirmed",IF($G957+$H957&gt;$F957,"Delivered + returned &gt; dispatched","OK")))))</f>
        <v/>
      </c>
    </row>
    <row r="958" customFormat="false" ht="15" hidden="false" customHeight="false" outlineLevel="0" collapsed="false">
      <c r="A958" s="20"/>
      <c r="B958" s="14"/>
      <c r="C958" s="15"/>
      <c r="D958" s="21"/>
      <c r="E958" s="21"/>
      <c r="F958" s="21"/>
      <c r="G958" s="21"/>
      <c r="H958" s="21"/>
      <c r="I958" s="15"/>
      <c r="J958" s="15"/>
      <c r="K958" s="22" t="str">
        <f aca="false">IF(COUNTA($A958:$J958)=0,"",IF($I958&lt;&gt;"",$I958,IFERROR(INDEX(Settings!$B$14:$B$28,MATCH($B958,Settings!$A$14:$A$28,0)),0)))</f>
        <v/>
      </c>
      <c r="L958" s="23" t="str">
        <f aca="false">IF(COUNTA($A958:$J958)=0,"",$G958*($K958+IFERROR(INDEX(Settings!$C$14:$C$28,MATCH($B958,Settings!$A$14:$A$28,0)),0)))</f>
        <v/>
      </c>
      <c r="M958" s="23" t="str">
        <f aca="false">IF(COUNTA($A958:$J958)=0,"",($G958+$H958*Settings!$B$10)*IFERROR(INDEX(Settings!$D$14:$D$28,MATCH($B958,Settings!$A$14:$A$28,0)),0))</f>
        <v/>
      </c>
      <c r="N958" s="23" t="str">
        <f aca="false">IF(COUNTA($A958:$J958)=0,"",$F958*IFERROR(INDEX(Settings!$E$14:$E$28,MATCH($B958,Settings!$A$14:$A$28,0)),0))</f>
        <v/>
      </c>
      <c r="O958" s="23" t="str">
        <f aca="false">IF(COUNTA($A958:$J958)=0,"",$D958*Settings!$B$5)</f>
        <v/>
      </c>
      <c r="P958" s="23" t="str">
        <f aca="false">IF(COUNTA($A958:$J958)=0,"",$G958*Settings!$B$6+$H958*Settings!$B$7)</f>
        <v/>
      </c>
      <c r="Q958" s="23" t="str">
        <f aca="false">IF(COUNTA($A958:$J958)=0,"",$L958*Settings!$B$8)</f>
        <v/>
      </c>
      <c r="R958" s="23" t="str">
        <f aca="false">IF(COUNTA($A958:$J958)=0,"",($P958+$Q958)*Settings!$B$9)</f>
        <v/>
      </c>
      <c r="S958" s="23" t="str">
        <f aca="false">IF(COUNTA($A958:$J958)=0,"",$C958+$J958+SUM($M958:$R958))</f>
        <v/>
      </c>
      <c r="T958" s="23" t="str">
        <f aca="false">IF(COUNTA($A958:$J958)=0,"",$L958-$S958)</f>
        <v/>
      </c>
      <c r="U958" s="24" t="str">
        <f aca="false">IF(COUNTA($A958:$J958)=0,"",IF($L958=0,0,$T958/$L958))</f>
        <v/>
      </c>
      <c r="V958" s="24" t="str">
        <f aca="false">IF(COUNTA($A958:$J958)=0,"",IF($D958=0,0,$E958/$D958))</f>
        <v/>
      </c>
      <c r="W958" s="24" t="str">
        <f aca="false">IF(COUNTA($A958:$J958)=0,"",IF($F958=0,0,$G958/$F958))</f>
        <v/>
      </c>
      <c r="X958" s="24" t="str">
        <f aca="false">IF(COUNTA($A958:$J958)=0,"",IF($F958=0,0,$H958/$F958))</f>
        <v/>
      </c>
      <c r="Y958" s="25" t="str">
        <f aca="false">IF(COUNTA($A958:$J958)=0,"",IF($C958=0,0,$L958/$C958))</f>
        <v/>
      </c>
      <c r="Z958" s="23" t="str">
        <f aca="false">IF(COUNTA($A958:$J958)=0,"",IF($G958=0,0,$C958/$G958))</f>
        <v/>
      </c>
      <c r="AA958" s="23" t="str">
        <f aca="false">IF(COUNTA($A958:$J958)=0,"",IF($G958=0,0,$T958/$G958))</f>
        <v/>
      </c>
      <c r="AB958" s="9" t="str">
        <f aca="false">IF(COUNTA($A958:$J958)=0,"",IF($B958="","Pick a product",IF($E958&gt;$D958,"Confirmed &gt; received",IF($F958&gt;$E958,"Dispatched &gt; confirmed",IF($G958+$H958&gt;$F958,"Delivered + returned &gt; dispatched","OK")))))</f>
        <v/>
      </c>
    </row>
    <row r="959" customFormat="false" ht="15" hidden="false" customHeight="false" outlineLevel="0" collapsed="false">
      <c r="A959" s="20"/>
      <c r="B959" s="14"/>
      <c r="C959" s="15"/>
      <c r="D959" s="21"/>
      <c r="E959" s="21"/>
      <c r="F959" s="21"/>
      <c r="G959" s="21"/>
      <c r="H959" s="21"/>
      <c r="I959" s="15"/>
      <c r="J959" s="15"/>
      <c r="K959" s="22" t="str">
        <f aca="false">IF(COUNTA($A959:$J959)=0,"",IF($I959&lt;&gt;"",$I959,IFERROR(INDEX(Settings!$B$14:$B$28,MATCH($B959,Settings!$A$14:$A$28,0)),0)))</f>
        <v/>
      </c>
      <c r="L959" s="23" t="str">
        <f aca="false">IF(COUNTA($A959:$J959)=0,"",$G959*($K959+IFERROR(INDEX(Settings!$C$14:$C$28,MATCH($B959,Settings!$A$14:$A$28,0)),0)))</f>
        <v/>
      </c>
      <c r="M959" s="23" t="str">
        <f aca="false">IF(COUNTA($A959:$J959)=0,"",($G959+$H959*Settings!$B$10)*IFERROR(INDEX(Settings!$D$14:$D$28,MATCH($B959,Settings!$A$14:$A$28,0)),0))</f>
        <v/>
      </c>
      <c r="N959" s="23" t="str">
        <f aca="false">IF(COUNTA($A959:$J959)=0,"",$F959*IFERROR(INDEX(Settings!$E$14:$E$28,MATCH($B959,Settings!$A$14:$A$28,0)),0))</f>
        <v/>
      </c>
      <c r="O959" s="23" t="str">
        <f aca="false">IF(COUNTA($A959:$J959)=0,"",$D959*Settings!$B$5)</f>
        <v/>
      </c>
      <c r="P959" s="23" t="str">
        <f aca="false">IF(COUNTA($A959:$J959)=0,"",$G959*Settings!$B$6+$H959*Settings!$B$7)</f>
        <v/>
      </c>
      <c r="Q959" s="23" t="str">
        <f aca="false">IF(COUNTA($A959:$J959)=0,"",$L959*Settings!$B$8)</f>
        <v/>
      </c>
      <c r="R959" s="23" t="str">
        <f aca="false">IF(COUNTA($A959:$J959)=0,"",($P959+$Q959)*Settings!$B$9)</f>
        <v/>
      </c>
      <c r="S959" s="23" t="str">
        <f aca="false">IF(COUNTA($A959:$J959)=0,"",$C959+$J959+SUM($M959:$R959))</f>
        <v/>
      </c>
      <c r="T959" s="23" t="str">
        <f aca="false">IF(COUNTA($A959:$J959)=0,"",$L959-$S959)</f>
        <v/>
      </c>
      <c r="U959" s="24" t="str">
        <f aca="false">IF(COUNTA($A959:$J959)=0,"",IF($L959=0,0,$T959/$L959))</f>
        <v/>
      </c>
      <c r="V959" s="24" t="str">
        <f aca="false">IF(COUNTA($A959:$J959)=0,"",IF($D959=0,0,$E959/$D959))</f>
        <v/>
      </c>
      <c r="W959" s="24" t="str">
        <f aca="false">IF(COUNTA($A959:$J959)=0,"",IF($F959=0,0,$G959/$F959))</f>
        <v/>
      </c>
      <c r="X959" s="24" t="str">
        <f aca="false">IF(COUNTA($A959:$J959)=0,"",IF($F959=0,0,$H959/$F959))</f>
        <v/>
      </c>
      <c r="Y959" s="25" t="str">
        <f aca="false">IF(COUNTA($A959:$J959)=0,"",IF($C959=0,0,$L959/$C959))</f>
        <v/>
      </c>
      <c r="Z959" s="23" t="str">
        <f aca="false">IF(COUNTA($A959:$J959)=0,"",IF($G959=0,0,$C959/$G959))</f>
        <v/>
      </c>
      <c r="AA959" s="23" t="str">
        <f aca="false">IF(COUNTA($A959:$J959)=0,"",IF($G959=0,0,$T959/$G959))</f>
        <v/>
      </c>
      <c r="AB959" s="9" t="str">
        <f aca="false">IF(COUNTA($A959:$J959)=0,"",IF($B959="","Pick a product",IF($E959&gt;$D959,"Confirmed &gt; received",IF($F959&gt;$E959,"Dispatched &gt; confirmed",IF($G959+$H959&gt;$F959,"Delivered + returned &gt; dispatched","OK")))))</f>
        <v/>
      </c>
    </row>
    <row r="960" customFormat="false" ht="15" hidden="false" customHeight="false" outlineLevel="0" collapsed="false">
      <c r="A960" s="20"/>
      <c r="B960" s="14"/>
      <c r="C960" s="15"/>
      <c r="D960" s="21"/>
      <c r="E960" s="21"/>
      <c r="F960" s="21"/>
      <c r="G960" s="21"/>
      <c r="H960" s="21"/>
      <c r="I960" s="15"/>
      <c r="J960" s="15"/>
      <c r="K960" s="22" t="str">
        <f aca="false">IF(COUNTA($A960:$J960)=0,"",IF($I960&lt;&gt;"",$I960,IFERROR(INDEX(Settings!$B$14:$B$28,MATCH($B960,Settings!$A$14:$A$28,0)),0)))</f>
        <v/>
      </c>
      <c r="L960" s="23" t="str">
        <f aca="false">IF(COUNTA($A960:$J960)=0,"",$G960*($K960+IFERROR(INDEX(Settings!$C$14:$C$28,MATCH($B960,Settings!$A$14:$A$28,0)),0)))</f>
        <v/>
      </c>
      <c r="M960" s="23" t="str">
        <f aca="false">IF(COUNTA($A960:$J960)=0,"",($G960+$H960*Settings!$B$10)*IFERROR(INDEX(Settings!$D$14:$D$28,MATCH($B960,Settings!$A$14:$A$28,0)),0))</f>
        <v/>
      </c>
      <c r="N960" s="23" t="str">
        <f aca="false">IF(COUNTA($A960:$J960)=0,"",$F960*IFERROR(INDEX(Settings!$E$14:$E$28,MATCH($B960,Settings!$A$14:$A$28,0)),0))</f>
        <v/>
      </c>
      <c r="O960" s="23" t="str">
        <f aca="false">IF(COUNTA($A960:$J960)=0,"",$D960*Settings!$B$5)</f>
        <v/>
      </c>
      <c r="P960" s="23" t="str">
        <f aca="false">IF(COUNTA($A960:$J960)=0,"",$G960*Settings!$B$6+$H960*Settings!$B$7)</f>
        <v/>
      </c>
      <c r="Q960" s="23" t="str">
        <f aca="false">IF(COUNTA($A960:$J960)=0,"",$L960*Settings!$B$8)</f>
        <v/>
      </c>
      <c r="R960" s="23" t="str">
        <f aca="false">IF(COUNTA($A960:$J960)=0,"",($P960+$Q960)*Settings!$B$9)</f>
        <v/>
      </c>
      <c r="S960" s="23" t="str">
        <f aca="false">IF(COUNTA($A960:$J960)=0,"",$C960+$J960+SUM($M960:$R960))</f>
        <v/>
      </c>
      <c r="T960" s="23" t="str">
        <f aca="false">IF(COUNTA($A960:$J960)=0,"",$L960-$S960)</f>
        <v/>
      </c>
      <c r="U960" s="24" t="str">
        <f aca="false">IF(COUNTA($A960:$J960)=0,"",IF($L960=0,0,$T960/$L960))</f>
        <v/>
      </c>
      <c r="V960" s="24" t="str">
        <f aca="false">IF(COUNTA($A960:$J960)=0,"",IF($D960=0,0,$E960/$D960))</f>
        <v/>
      </c>
      <c r="W960" s="24" t="str">
        <f aca="false">IF(COUNTA($A960:$J960)=0,"",IF($F960=0,0,$G960/$F960))</f>
        <v/>
      </c>
      <c r="X960" s="24" t="str">
        <f aca="false">IF(COUNTA($A960:$J960)=0,"",IF($F960=0,0,$H960/$F960))</f>
        <v/>
      </c>
      <c r="Y960" s="25" t="str">
        <f aca="false">IF(COUNTA($A960:$J960)=0,"",IF($C960=0,0,$L960/$C960))</f>
        <v/>
      </c>
      <c r="Z960" s="23" t="str">
        <f aca="false">IF(COUNTA($A960:$J960)=0,"",IF($G960=0,0,$C960/$G960))</f>
        <v/>
      </c>
      <c r="AA960" s="23" t="str">
        <f aca="false">IF(COUNTA($A960:$J960)=0,"",IF($G960=0,0,$T960/$G960))</f>
        <v/>
      </c>
      <c r="AB960" s="9" t="str">
        <f aca="false">IF(COUNTA($A960:$J960)=0,"",IF($B960="","Pick a product",IF($E960&gt;$D960,"Confirmed &gt; received",IF($F960&gt;$E960,"Dispatched &gt; confirmed",IF($G960+$H960&gt;$F960,"Delivered + returned &gt; dispatched","OK")))))</f>
        <v/>
      </c>
    </row>
    <row r="961" customFormat="false" ht="15" hidden="false" customHeight="false" outlineLevel="0" collapsed="false">
      <c r="A961" s="20"/>
      <c r="B961" s="14"/>
      <c r="C961" s="15"/>
      <c r="D961" s="21"/>
      <c r="E961" s="21"/>
      <c r="F961" s="21"/>
      <c r="G961" s="21"/>
      <c r="H961" s="21"/>
      <c r="I961" s="15"/>
      <c r="J961" s="15"/>
      <c r="K961" s="22" t="str">
        <f aca="false">IF(COUNTA($A961:$J961)=0,"",IF($I961&lt;&gt;"",$I961,IFERROR(INDEX(Settings!$B$14:$B$28,MATCH($B961,Settings!$A$14:$A$28,0)),0)))</f>
        <v/>
      </c>
      <c r="L961" s="23" t="str">
        <f aca="false">IF(COUNTA($A961:$J961)=0,"",$G961*($K961+IFERROR(INDEX(Settings!$C$14:$C$28,MATCH($B961,Settings!$A$14:$A$28,0)),0)))</f>
        <v/>
      </c>
      <c r="M961" s="23" t="str">
        <f aca="false">IF(COUNTA($A961:$J961)=0,"",($G961+$H961*Settings!$B$10)*IFERROR(INDEX(Settings!$D$14:$D$28,MATCH($B961,Settings!$A$14:$A$28,0)),0))</f>
        <v/>
      </c>
      <c r="N961" s="23" t="str">
        <f aca="false">IF(COUNTA($A961:$J961)=0,"",$F961*IFERROR(INDEX(Settings!$E$14:$E$28,MATCH($B961,Settings!$A$14:$A$28,0)),0))</f>
        <v/>
      </c>
      <c r="O961" s="23" t="str">
        <f aca="false">IF(COUNTA($A961:$J961)=0,"",$D961*Settings!$B$5)</f>
        <v/>
      </c>
      <c r="P961" s="23" t="str">
        <f aca="false">IF(COUNTA($A961:$J961)=0,"",$G961*Settings!$B$6+$H961*Settings!$B$7)</f>
        <v/>
      </c>
      <c r="Q961" s="23" t="str">
        <f aca="false">IF(COUNTA($A961:$J961)=0,"",$L961*Settings!$B$8)</f>
        <v/>
      </c>
      <c r="R961" s="23" t="str">
        <f aca="false">IF(COUNTA($A961:$J961)=0,"",($P961+$Q961)*Settings!$B$9)</f>
        <v/>
      </c>
      <c r="S961" s="23" t="str">
        <f aca="false">IF(COUNTA($A961:$J961)=0,"",$C961+$J961+SUM($M961:$R961))</f>
        <v/>
      </c>
      <c r="T961" s="23" t="str">
        <f aca="false">IF(COUNTA($A961:$J961)=0,"",$L961-$S961)</f>
        <v/>
      </c>
      <c r="U961" s="24" t="str">
        <f aca="false">IF(COUNTA($A961:$J961)=0,"",IF($L961=0,0,$T961/$L961))</f>
        <v/>
      </c>
      <c r="V961" s="24" t="str">
        <f aca="false">IF(COUNTA($A961:$J961)=0,"",IF($D961=0,0,$E961/$D961))</f>
        <v/>
      </c>
      <c r="W961" s="24" t="str">
        <f aca="false">IF(COUNTA($A961:$J961)=0,"",IF($F961=0,0,$G961/$F961))</f>
        <v/>
      </c>
      <c r="X961" s="24" t="str">
        <f aca="false">IF(COUNTA($A961:$J961)=0,"",IF($F961=0,0,$H961/$F961))</f>
        <v/>
      </c>
      <c r="Y961" s="25" t="str">
        <f aca="false">IF(COUNTA($A961:$J961)=0,"",IF($C961=0,0,$L961/$C961))</f>
        <v/>
      </c>
      <c r="Z961" s="23" t="str">
        <f aca="false">IF(COUNTA($A961:$J961)=0,"",IF($G961=0,0,$C961/$G961))</f>
        <v/>
      </c>
      <c r="AA961" s="23" t="str">
        <f aca="false">IF(COUNTA($A961:$J961)=0,"",IF($G961=0,0,$T961/$G961))</f>
        <v/>
      </c>
      <c r="AB961" s="9" t="str">
        <f aca="false">IF(COUNTA($A961:$J961)=0,"",IF($B961="","Pick a product",IF($E961&gt;$D961,"Confirmed &gt; received",IF($F961&gt;$E961,"Dispatched &gt; confirmed",IF($G961+$H961&gt;$F961,"Delivered + returned &gt; dispatched","OK")))))</f>
        <v/>
      </c>
    </row>
    <row r="962" customFormat="false" ht="15" hidden="false" customHeight="false" outlineLevel="0" collapsed="false">
      <c r="A962" s="20"/>
      <c r="B962" s="14"/>
      <c r="C962" s="15"/>
      <c r="D962" s="21"/>
      <c r="E962" s="21"/>
      <c r="F962" s="21"/>
      <c r="G962" s="21"/>
      <c r="H962" s="21"/>
      <c r="I962" s="15"/>
      <c r="J962" s="15"/>
      <c r="K962" s="22" t="str">
        <f aca="false">IF(COUNTA($A962:$J962)=0,"",IF($I962&lt;&gt;"",$I962,IFERROR(INDEX(Settings!$B$14:$B$28,MATCH($B962,Settings!$A$14:$A$28,0)),0)))</f>
        <v/>
      </c>
      <c r="L962" s="23" t="str">
        <f aca="false">IF(COUNTA($A962:$J962)=0,"",$G962*($K962+IFERROR(INDEX(Settings!$C$14:$C$28,MATCH($B962,Settings!$A$14:$A$28,0)),0)))</f>
        <v/>
      </c>
      <c r="M962" s="23" t="str">
        <f aca="false">IF(COUNTA($A962:$J962)=0,"",($G962+$H962*Settings!$B$10)*IFERROR(INDEX(Settings!$D$14:$D$28,MATCH($B962,Settings!$A$14:$A$28,0)),0))</f>
        <v/>
      </c>
      <c r="N962" s="23" t="str">
        <f aca="false">IF(COUNTA($A962:$J962)=0,"",$F962*IFERROR(INDEX(Settings!$E$14:$E$28,MATCH($B962,Settings!$A$14:$A$28,0)),0))</f>
        <v/>
      </c>
      <c r="O962" s="23" t="str">
        <f aca="false">IF(COUNTA($A962:$J962)=0,"",$D962*Settings!$B$5)</f>
        <v/>
      </c>
      <c r="P962" s="23" t="str">
        <f aca="false">IF(COUNTA($A962:$J962)=0,"",$G962*Settings!$B$6+$H962*Settings!$B$7)</f>
        <v/>
      </c>
      <c r="Q962" s="23" t="str">
        <f aca="false">IF(COUNTA($A962:$J962)=0,"",$L962*Settings!$B$8)</f>
        <v/>
      </c>
      <c r="R962" s="23" t="str">
        <f aca="false">IF(COUNTA($A962:$J962)=0,"",($P962+$Q962)*Settings!$B$9)</f>
        <v/>
      </c>
      <c r="S962" s="23" t="str">
        <f aca="false">IF(COUNTA($A962:$J962)=0,"",$C962+$J962+SUM($M962:$R962))</f>
        <v/>
      </c>
      <c r="T962" s="23" t="str">
        <f aca="false">IF(COUNTA($A962:$J962)=0,"",$L962-$S962)</f>
        <v/>
      </c>
      <c r="U962" s="24" t="str">
        <f aca="false">IF(COUNTA($A962:$J962)=0,"",IF($L962=0,0,$T962/$L962))</f>
        <v/>
      </c>
      <c r="V962" s="24" t="str">
        <f aca="false">IF(COUNTA($A962:$J962)=0,"",IF($D962=0,0,$E962/$D962))</f>
        <v/>
      </c>
      <c r="W962" s="24" t="str">
        <f aca="false">IF(COUNTA($A962:$J962)=0,"",IF($F962=0,0,$G962/$F962))</f>
        <v/>
      </c>
      <c r="X962" s="24" t="str">
        <f aca="false">IF(COUNTA($A962:$J962)=0,"",IF($F962=0,0,$H962/$F962))</f>
        <v/>
      </c>
      <c r="Y962" s="25" t="str">
        <f aca="false">IF(COUNTA($A962:$J962)=0,"",IF($C962=0,0,$L962/$C962))</f>
        <v/>
      </c>
      <c r="Z962" s="23" t="str">
        <f aca="false">IF(COUNTA($A962:$J962)=0,"",IF($G962=0,0,$C962/$G962))</f>
        <v/>
      </c>
      <c r="AA962" s="23" t="str">
        <f aca="false">IF(COUNTA($A962:$J962)=0,"",IF($G962=0,0,$T962/$G962))</f>
        <v/>
      </c>
      <c r="AB962" s="9" t="str">
        <f aca="false">IF(COUNTA($A962:$J962)=0,"",IF($B962="","Pick a product",IF($E962&gt;$D962,"Confirmed &gt; received",IF($F962&gt;$E962,"Dispatched &gt; confirmed",IF($G962+$H962&gt;$F962,"Delivered + returned &gt; dispatched","OK")))))</f>
        <v/>
      </c>
    </row>
    <row r="963" customFormat="false" ht="15" hidden="false" customHeight="false" outlineLevel="0" collapsed="false">
      <c r="A963" s="20"/>
      <c r="B963" s="14"/>
      <c r="C963" s="15"/>
      <c r="D963" s="21"/>
      <c r="E963" s="21"/>
      <c r="F963" s="21"/>
      <c r="G963" s="21"/>
      <c r="H963" s="21"/>
      <c r="I963" s="15"/>
      <c r="J963" s="15"/>
      <c r="K963" s="22" t="str">
        <f aca="false">IF(COUNTA($A963:$J963)=0,"",IF($I963&lt;&gt;"",$I963,IFERROR(INDEX(Settings!$B$14:$B$28,MATCH($B963,Settings!$A$14:$A$28,0)),0)))</f>
        <v/>
      </c>
      <c r="L963" s="23" t="str">
        <f aca="false">IF(COUNTA($A963:$J963)=0,"",$G963*($K963+IFERROR(INDEX(Settings!$C$14:$C$28,MATCH($B963,Settings!$A$14:$A$28,0)),0)))</f>
        <v/>
      </c>
      <c r="M963" s="23" t="str">
        <f aca="false">IF(COUNTA($A963:$J963)=0,"",($G963+$H963*Settings!$B$10)*IFERROR(INDEX(Settings!$D$14:$D$28,MATCH($B963,Settings!$A$14:$A$28,0)),0))</f>
        <v/>
      </c>
      <c r="N963" s="23" t="str">
        <f aca="false">IF(COUNTA($A963:$J963)=0,"",$F963*IFERROR(INDEX(Settings!$E$14:$E$28,MATCH($B963,Settings!$A$14:$A$28,0)),0))</f>
        <v/>
      </c>
      <c r="O963" s="23" t="str">
        <f aca="false">IF(COUNTA($A963:$J963)=0,"",$D963*Settings!$B$5)</f>
        <v/>
      </c>
      <c r="P963" s="23" t="str">
        <f aca="false">IF(COUNTA($A963:$J963)=0,"",$G963*Settings!$B$6+$H963*Settings!$B$7)</f>
        <v/>
      </c>
      <c r="Q963" s="23" t="str">
        <f aca="false">IF(COUNTA($A963:$J963)=0,"",$L963*Settings!$B$8)</f>
        <v/>
      </c>
      <c r="R963" s="23" t="str">
        <f aca="false">IF(COUNTA($A963:$J963)=0,"",($P963+$Q963)*Settings!$B$9)</f>
        <v/>
      </c>
      <c r="S963" s="23" t="str">
        <f aca="false">IF(COUNTA($A963:$J963)=0,"",$C963+$J963+SUM($M963:$R963))</f>
        <v/>
      </c>
      <c r="T963" s="23" t="str">
        <f aca="false">IF(COUNTA($A963:$J963)=0,"",$L963-$S963)</f>
        <v/>
      </c>
      <c r="U963" s="24" t="str">
        <f aca="false">IF(COUNTA($A963:$J963)=0,"",IF($L963=0,0,$T963/$L963))</f>
        <v/>
      </c>
      <c r="V963" s="24" t="str">
        <f aca="false">IF(COUNTA($A963:$J963)=0,"",IF($D963=0,0,$E963/$D963))</f>
        <v/>
      </c>
      <c r="W963" s="24" t="str">
        <f aca="false">IF(COUNTA($A963:$J963)=0,"",IF($F963=0,0,$G963/$F963))</f>
        <v/>
      </c>
      <c r="X963" s="24" t="str">
        <f aca="false">IF(COUNTA($A963:$J963)=0,"",IF($F963=0,0,$H963/$F963))</f>
        <v/>
      </c>
      <c r="Y963" s="25" t="str">
        <f aca="false">IF(COUNTA($A963:$J963)=0,"",IF($C963=0,0,$L963/$C963))</f>
        <v/>
      </c>
      <c r="Z963" s="23" t="str">
        <f aca="false">IF(COUNTA($A963:$J963)=0,"",IF($G963=0,0,$C963/$G963))</f>
        <v/>
      </c>
      <c r="AA963" s="23" t="str">
        <f aca="false">IF(COUNTA($A963:$J963)=0,"",IF($G963=0,0,$T963/$G963))</f>
        <v/>
      </c>
      <c r="AB963" s="9" t="str">
        <f aca="false">IF(COUNTA($A963:$J963)=0,"",IF($B963="","Pick a product",IF($E963&gt;$D963,"Confirmed &gt; received",IF($F963&gt;$E963,"Dispatched &gt; confirmed",IF($G963+$H963&gt;$F963,"Delivered + returned &gt; dispatched","OK")))))</f>
        <v/>
      </c>
    </row>
    <row r="964" customFormat="false" ht="15" hidden="false" customHeight="false" outlineLevel="0" collapsed="false">
      <c r="A964" s="20"/>
      <c r="B964" s="14"/>
      <c r="C964" s="15"/>
      <c r="D964" s="21"/>
      <c r="E964" s="21"/>
      <c r="F964" s="21"/>
      <c r="G964" s="21"/>
      <c r="H964" s="21"/>
      <c r="I964" s="15"/>
      <c r="J964" s="15"/>
      <c r="K964" s="22" t="str">
        <f aca="false">IF(COUNTA($A964:$J964)=0,"",IF($I964&lt;&gt;"",$I964,IFERROR(INDEX(Settings!$B$14:$B$28,MATCH($B964,Settings!$A$14:$A$28,0)),0)))</f>
        <v/>
      </c>
      <c r="L964" s="23" t="str">
        <f aca="false">IF(COUNTA($A964:$J964)=0,"",$G964*($K964+IFERROR(INDEX(Settings!$C$14:$C$28,MATCH($B964,Settings!$A$14:$A$28,0)),0)))</f>
        <v/>
      </c>
      <c r="M964" s="23" t="str">
        <f aca="false">IF(COUNTA($A964:$J964)=0,"",($G964+$H964*Settings!$B$10)*IFERROR(INDEX(Settings!$D$14:$D$28,MATCH($B964,Settings!$A$14:$A$28,0)),0))</f>
        <v/>
      </c>
      <c r="N964" s="23" t="str">
        <f aca="false">IF(COUNTA($A964:$J964)=0,"",$F964*IFERROR(INDEX(Settings!$E$14:$E$28,MATCH($B964,Settings!$A$14:$A$28,0)),0))</f>
        <v/>
      </c>
      <c r="O964" s="23" t="str">
        <f aca="false">IF(COUNTA($A964:$J964)=0,"",$D964*Settings!$B$5)</f>
        <v/>
      </c>
      <c r="P964" s="23" t="str">
        <f aca="false">IF(COUNTA($A964:$J964)=0,"",$G964*Settings!$B$6+$H964*Settings!$B$7)</f>
        <v/>
      </c>
      <c r="Q964" s="23" t="str">
        <f aca="false">IF(COUNTA($A964:$J964)=0,"",$L964*Settings!$B$8)</f>
        <v/>
      </c>
      <c r="R964" s="23" t="str">
        <f aca="false">IF(COUNTA($A964:$J964)=0,"",($P964+$Q964)*Settings!$B$9)</f>
        <v/>
      </c>
      <c r="S964" s="23" t="str">
        <f aca="false">IF(COUNTA($A964:$J964)=0,"",$C964+$J964+SUM($M964:$R964))</f>
        <v/>
      </c>
      <c r="T964" s="23" t="str">
        <f aca="false">IF(COUNTA($A964:$J964)=0,"",$L964-$S964)</f>
        <v/>
      </c>
      <c r="U964" s="24" t="str">
        <f aca="false">IF(COUNTA($A964:$J964)=0,"",IF($L964=0,0,$T964/$L964))</f>
        <v/>
      </c>
      <c r="V964" s="24" t="str">
        <f aca="false">IF(COUNTA($A964:$J964)=0,"",IF($D964=0,0,$E964/$D964))</f>
        <v/>
      </c>
      <c r="W964" s="24" t="str">
        <f aca="false">IF(COUNTA($A964:$J964)=0,"",IF($F964=0,0,$G964/$F964))</f>
        <v/>
      </c>
      <c r="X964" s="24" t="str">
        <f aca="false">IF(COUNTA($A964:$J964)=0,"",IF($F964=0,0,$H964/$F964))</f>
        <v/>
      </c>
      <c r="Y964" s="25" t="str">
        <f aca="false">IF(COUNTA($A964:$J964)=0,"",IF($C964=0,0,$L964/$C964))</f>
        <v/>
      </c>
      <c r="Z964" s="23" t="str">
        <f aca="false">IF(COUNTA($A964:$J964)=0,"",IF($G964=0,0,$C964/$G964))</f>
        <v/>
      </c>
      <c r="AA964" s="23" t="str">
        <f aca="false">IF(COUNTA($A964:$J964)=0,"",IF($G964=0,0,$T964/$G964))</f>
        <v/>
      </c>
      <c r="AB964" s="9" t="str">
        <f aca="false">IF(COUNTA($A964:$J964)=0,"",IF($B964="","Pick a product",IF($E964&gt;$D964,"Confirmed &gt; received",IF($F964&gt;$E964,"Dispatched &gt; confirmed",IF($G964+$H964&gt;$F964,"Delivered + returned &gt; dispatched","OK")))))</f>
        <v/>
      </c>
    </row>
    <row r="965" customFormat="false" ht="15" hidden="false" customHeight="false" outlineLevel="0" collapsed="false">
      <c r="A965" s="20"/>
      <c r="B965" s="14"/>
      <c r="C965" s="15"/>
      <c r="D965" s="21"/>
      <c r="E965" s="21"/>
      <c r="F965" s="21"/>
      <c r="G965" s="21"/>
      <c r="H965" s="21"/>
      <c r="I965" s="15"/>
      <c r="J965" s="15"/>
      <c r="K965" s="22" t="str">
        <f aca="false">IF(COUNTA($A965:$J965)=0,"",IF($I965&lt;&gt;"",$I965,IFERROR(INDEX(Settings!$B$14:$B$28,MATCH($B965,Settings!$A$14:$A$28,0)),0)))</f>
        <v/>
      </c>
      <c r="L965" s="23" t="str">
        <f aca="false">IF(COUNTA($A965:$J965)=0,"",$G965*($K965+IFERROR(INDEX(Settings!$C$14:$C$28,MATCH($B965,Settings!$A$14:$A$28,0)),0)))</f>
        <v/>
      </c>
      <c r="M965" s="23" t="str">
        <f aca="false">IF(COUNTA($A965:$J965)=0,"",($G965+$H965*Settings!$B$10)*IFERROR(INDEX(Settings!$D$14:$D$28,MATCH($B965,Settings!$A$14:$A$28,0)),0))</f>
        <v/>
      </c>
      <c r="N965" s="23" t="str">
        <f aca="false">IF(COUNTA($A965:$J965)=0,"",$F965*IFERROR(INDEX(Settings!$E$14:$E$28,MATCH($B965,Settings!$A$14:$A$28,0)),0))</f>
        <v/>
      </c>
      <c r="O965" s="23" t="str">
        <f aca="false">IF(COUNTA($A965:$J965)=0,"",$D965*Settings!$B$5)</f>
        <v/>
      </c>
      <c r="P965" s="23" t="str">
        <f aca="false">IF(COUNTA($A965:$J965)=0,"",$G965*Settings!$B$6+$H965*Settings!$B$7)</f>
        <v/>
      </c>
      <c r="Q965" s="23" t="str">
        <f aca="false">IF(COUNTA($A965:$J965)=0,"",$L965*Settings!$B$8)</f>
        <v/>
      </c>
      <c r="R965" s="23" t="str">
        <f aca="false">IF(COUNTA($A965:$J965)=0,"",($P965+$Q965)*Settings!$B$9)</f>
        <v/>
      </c>
      <c r="S965" s="23" t="str">
        <f aca="false">IF(COUNTA($A965:$J965)=0,"",$C965+$J965+SUM($M965:$R965))</f>
        <v/>
      </c>
      <c r="T965" s="23" t="str">
        <f aca="false">IF(COUNTA($A965:$J965)=0,"",$L965-$S965)</f>
        <v/>
      </c>
      <c r="U965" s="24" t="str">
        <f aca="false">IF(COUNTA($A965:$J965)=0,"",IF($L965=0,0,$T965/$L965))</f>
        <v/>
      </c>
      <c r="V965" s="24" t="str">
        <f aca="false">IF(COUNTA($A965:$J965)=0,"",IF($D965=0,0,$E965/$D965))</f>
        <v/>
      </c>
      <c r="W965" s="24" t="str">
        <f aca="false">IF(COUNTA($A965:$J965)=0,"",IF($F965=0,0,$G965/$F965))</f>
        <v/>
      </c>
      <c r="X965" s="24" t="str">
        <f aca="false">IF(COUNTA($A965:$J965)=0,"",IF($F965=0,0,$H965/$F965))</f>
        <v/>
      </c>
      <c r="Y965" s="25" t="str">
        <f aca="false">IF(COUNTA($A965:$J965)=0,"",IF($C965=0,0,$L965/$C965))</f>
        <v/>
      </c>
      <c r="Z965" s="23" t="str">
        <f aca="false">IF(COUNTA($A965:$J965)=0,"",IF($G965=0,0,$C965/$G965))</f>
        <v/>
      </c>
      <c r="AA965" s="23" t="str">
        <f aca="false">IF(COUNTA($A965:$J965)=0,"",IF($G965=0,0,$T965/$G965))</f>
        <v/>
      </c>
      <c r="AB965" s="9" t="str">
        <f aca="false">IF(COUNTA($A965:$J965)=0,"",IF($B965="","Pick a product",IF($E965&gt;$D965,"Confirmed &gt; received",IF($F965&gt;$E965,"Dispatched &gt; confirmed",IF($G965+$H965&gt;$F965,"Delivered + returned &gt; dispatched","OK")))))</f>
        <v/>
      </c>
    </row>
    <row r="966" customFormat="false" ht="15" hidden="false" customHeight="false" outlineLevel="0" collapsed="false">
      <c r="A966" s="20"/>
      <c r="B966" s="14"/>
      <c r="C966" s="15"/>
      <c r="D966" s="21"/>
      <c r="E966" s="21"/>
      <c r="F966" s="21"/>
      <c r="G966" s="21"/>
      <c r="H966" s="21"/>
      <c r="I966" s="15"/>
      <c r="J966" s="15"/>
      <c r="K966" s="22" t="str">
        <f aca="false">IF(COUNTA($A966:$J966)=0,"",IF($I966&lt;&gt;"",$I966,IFERROR(INDEX(Settings!$B$14:$B$28,MATCH($B966,Settings!$A$14:$A$28,0)),0)))</f>
        <v/>
      </c>
      <c r="L966" s="23" t="str">
        <f aca="false">IF(COUNTA($A966:$J966)=0,"",$G966*($K966+IFERROR(INDEX(Settings!$C$14:$C$28,MATCH($B966,Settings!$A$14:$A$28,0)),0)))</f>
        <v/>
      </c>
      <c r="M966" s="23" t="str">
        <f aca="false">IF(COUNTA($A966:$J966)=0,"",($G966+$H966*Settings!$B$10)*IFERROR(INDEX(Settings!$D$14:$D$28,MATCH($B966,Settings!$A$14:$A$28,0)),0))</f>
        <v/>
      </c>
      <c r="N966" s="23" t="str">
        <f aca="false">IF(COUNTA($A966:$J966)=0,"",$F966*IFERROR(INDEX(Settings!$E$14:$E$28,MATCH($B966,Settings!$A$14:$A$28,0)),0))</f>
        <v/>
      </c>
      <c r="O966" s="23" t="str">
        <f aca="false">IF(COUNTA($A966:$J966)=0,"",$D966*Settings!$B$5)</f>
        <v/>
      </c>
      <c r="P966" s="23" t="str">
        <f aca="false">IF(COUNTA($A966:$J966)=0,"",$G966*Settings!$B$6+$H966*Settings!$B$7)</f>
        <v/>
      </c>
      <c r="Q966" s="23" t="str">
        <f aca="false">IF(COUNTA($A966:$J966)=0,"",$L966*Settings!$B$8)</f>
        <v/>
      </c>
      <c r="R966" s="23" t="str">
        <f aca="false">IF(COUNTA($A966:$J966)=0,"",($P966+$Q966)*Settings!$B$9)</f>
        <v/>
      </c>
      <c r="S966" s="23" t="str">
        <f aca="false">IF(COUNTA($A966:$J966)=0,"",$C966+$J966+SUM($M966:$R966))</f>
        <v/>
      </c>
      <c r="T966" s="23" t="str">
        <f aca="false">IF(COUNTA($A966:$J966)=0,"",$L966-$S966)</f>
        <v/>
      </c>
      <c r="U966" s="24" t="str">
        <f aca="false">IF(COUNTA($A966:$J966)=0,"",IF($L966=0,0,$T966/$L966))</f>
        <v/>
      </c>
      <c r="V966" s="24" t="str">
        <f aca="false">IF(COUNTA($A966:$J966)=0,"",IF($D966=0,0,$E966/$D966))</f>
        <v/>
      </c>
      <c r="W966" s="24" t="str">
        <f aca="false">IF(COUNTA($A966:$J966)=0,"",IF($F966=0,0,$G966/$F966))</f>
        <v/>
      </c>
      <c r="X966" s="24" t="str">
        <f aca="false">IF(COUNTA($A966:$J966)=0,"",IF($F966=0,0,$H966/$F966))</f>
        <v/>
      </c>
      <c r="Y966" s="25" t="str">
        <f aca="false">IF(COUNTA($A966:$J966)=0,"",IF($C966=0,0,$L966/$C966))</f>
        <v/>
      </c>
      <c r="Z966" s="23" t="str">
        <f aca="false">IF(COUNTA($A966:$J966)=0,"",IF($G966=0,0,$C966/$G966))</f>
        <v/>
      </c>
      <c r="AA966" s="23" t="str">
        <f aca="false">IF(COUNTA($A966:$J966)=0,"",IF($G966=0,0,$T966/$G966))</f>
        <v/>
      </c>
      <c r="AB966" s="9" t="str">
        <f aca="false">IF(COUNTA($A966:$J966)=0,"",IF($B966="","Pick a product",IF($E966&gt;$D966,"Confirmed &gt; received",IF($F966&gt;$E966,"Dispatched &gt; confirmed",IF($G966+$H966&gt;$F966,"Delivered + returned &gt; dispatched","OK")))))</f>
        <v/>
      </c>
    </row>
    <row r="967" customFormat="false" ht="15" hidden="false" customHeight="false" outlineLevel="0" collapsed="false">
      <c r="A967" s="20"/>
      <c r="B967" s="14"/>
      <c r="C967" s="15"/>
      <c r="D967" s="21"/>
      <c r="E967" s="21"/>
      <c r="F967" s="21"/>
      <c r="G967" s="21"/>
      <c r="H967" s="21"/>
      <c r="I967" s="15"/>
      <c r="J967" s="15"/>
      <c r="K967" s="22" t="str">
        <f aca="false">IF(COUNTA($A967:$J967)=0,"",IF($I967&lt;&gt;"",$I967,IFERROR(INDEX(Settings!$B$14:$B$28,MATCH($B967,Settings!$A$14:$A$28,0)),0)))</f>
        <v/>
      </c>
      <c r="L967" s="23" t="str">
        <f aca="false">IF(COUNTA($A967:$J967)=0,"",$G967*($K967+IFERROR(INDEX(Settings!$C$14:$C$28,MATCH($B967,Settings!$A$14:$A$28,0)),0)))</f>
        <v/>
      </c>
      <c r="M967" s="23" t="str">
        <f aca="false">IF(COUNTA($A967:$J967)=0,"",($G967+$H967*Settings!$B$10)*IFERROR(INDEX(Settings!$D$14:$D$28,MATCH($B967,Settings!$A$14:$A$28,0)),0))</f>
        <v/>
      </c>
      <c r="N967" s="23" t="str">
        <f aca="false">IF(COUNTA($A967:$J967)=0,"",$F967*IFERROR(INDEX(Settings!$E$14:$E$28,MATCH($B967,Settings!$A$14:$A$28,0)),0))</f>
        <v/>
      </c>
      <c r="O967" s="23" t="str">
        <f aca="false">IF(COUNTA($A967:$J967)=0,"",$D967*Settings!$B$5)</f>
        <v/>
      </c>
      <c r="P967" s="23" t="str">
        <f aca="false">IF(COUNTA($A967:$J967)=0,"",$G967*Settings!$B$6+$H967*Settings!$B$7)</f>
        <v/>
      </c>
      <c r="Q967" s="23" t="str">
        <f aca="false">IF(COUNTA($A967:$J967)=0,"",$L967*Settings!$B$8)</f>
        <v/>
      </c>
      <c r="R967" s="23" t="str">
        <f aca="false">IF(COUNTA($A967:$J967)=0,"",($P967+$Q967)*Settings!$B$9)</f>
        <v/>
      </c>
      <c r="S967" s="23" t="str">
        <f aca="false">IF(COUNTA($A967:$J967)=0,"",$C967+$J967+SUM($M967:$R967))</f>
        <v/>
      </c>
      <c r="T967" s="23" t="str">
        <f aca="false">IF(COUNTA($A967:$J967)=0,"",$L967-$S967)</f>
        <v/>
      </c>
      <c r="U967" s="24" t="str">
        <f aca="false">IF(COUNTA($A967:$J967)=0,"",IF($L967=0,0,$T967/$L967))</f>
        <v/>
      </c>
      <c r="V967" s="24" t="str">
        <f aca="false">IF(COUNTA($A967:$J967)=0,"",IF($D967=0,0,$E967/$D967))</f>
        <v/>
      </c>
      <c r="W967" s="24" t="str">
        <f aca="false">IF(COUNTA($A967:$J967)=0,"",IF($F967=0,0,$G967/$F967))</f>
        <v/>
      </c>
      <c r="X967" s="24" t="str">
        <f aca="false">IF(COUNTA($A967:$J967)=0,"",IF($F967=0,0,$H967/$F967))</f>
        <v/>
      </c>
      <c r="Y967" s="25" t="str">
        <f aca="false">IF(COUNTA($A967:$J967)=0,"",IF($C967=0,0,$L967/$C967))</f>
        <v/>
      </c>
      <c r="Z967" s="23" t="str">
        <f aca="false">IF(COUNTA($A967:$J967)=0,"",IF($G967=0,0,$C967/$G967))</f>
        <v/>
      </c>
      <c r="AA967" s="23" t="str">
        <f aca="false">IF(COUNTA($A967:$J967)=0,"",IF($G967=0,0,$T967/$G967))</f>
        <v/>
      </c>
      <c r="AB967" s="9" t="str">
        <f aca="false">IF(COUNTA($A967:$J967)=0,"",IF($B967="","Pick a product",IF($E967&gt;$D967,"Confirmed &gt; received",IF($F967&gt;$E967,"Dispatched &gt; confirmed",IF($G967+$H967&gt;$F967,"Delivered + returned &gt; dispatched","OK")))))</f>
        <v/>
      </c>
    </row>
    <row r="968" customFormat="false" ht="15" hidden="false" customHeight="false" outlineLevel="0" collapsed="false">
      <c r="A968" s="20"/>
      <c r="B968" s="14"/>
      <c r="C968" s="15"/>
      <c r="D968" s="21"/>
      <c r="E968" s="21"/>
      <c r="F968" s="21"/>
      <c r="G968" s="21"/>
      <c r="H968" s="21"/>
      <c r="I968" s="15"/>
      <c r="J968" s="15"/>
      <c r="K968" s="22" t="str">
        <f aca="false">IF(COUNTA($A968:$J968)=0,"",IF($I968&lt;&gt;"",$I968,IFERROR(INDEX(Settings!$B$14:$B$28,MATCH($B968,Settings!$A$14:$A$28,0)),0)))</f>
        <v/>
      </c>
      <c r="L968" s="23" t="str">
        <f aca="false">IF(COUNTA($A968:$J968)=0,"",$G968*($K968+IFERROR(INDEX(Settings!$C$14:$C$28,MATCH($B968,Settings!$A$14:$A$28,0)),0)))</f>
        <v/>
      </c>
      <c r="M968" s="23" t="str">
        <f aca="false">IF(COUNTA($A968:$J968)=0,"",($G968+$H968*Settings!$B$10)*IFERROR(INDEX(Settings!$D$14:$D$28,MATCH($B968,Settings!$A$14:$A$28,0)),0))</f>
        <v/>
      </c>
      <c r="N968" s="23" t="str">
        <f aca="false">IF(COUNTA($A968:$J968)=0,"",$F968*IFERROR(INDEX(Settings!$E$14:$E$28,MATCH($B968,Settings!$A$14:$A$28,0)),0))</f>
        <v/>
      </c>
      <c r="O968" s="23" t="str">
        <f aca="false">IF(COUNTA($A968:$J968)=0,"",$D968*Settings!$B$5)</f>
        <v/>
      </c>
      <c r="P968" s="23" t="str">
        <f aca="false">IF(COUNTA($A968:$J968)=0,"",$G968*Settings!$B$6+$H968*Settings!$B$7)</f>
        <v/>
      </c>
      <c r="Q968" s="23" t="str">
        <f aca="false">IF(COUNTA($A968:$J968)=0,"",$L968*Settings!$B$8)</f>
        <v/>
      </c>
      <c r="R968" s="23" t="str">
        <f aca="false">IF(COUNTA($A968:$J968)=0,"",($P968+$Q968)*Settings!$B$9)</f>
        <v/>
      </c>
      <c r="S968" s="23" t="str">
        <f aca="false">IF(COUNTA($A968:$J968)=0,"",$C968+$J968+SUM($M968:$R968))</f>
        <v/>
      </c>
      <c r="T968" s="23" t="str">
        <f aca="false">IF(COUNTA($A968:$J968)=0,"",$L968-$S968)</f>
        <v/>
      </c>
      <c r="U968" s="24" t="str">
        <f aca="false">IF(COUNTA($A968:$J968)=0,"",IF($L968=0,0,$T968/$L968))</f>
        <v/>
      </c>
      <c r="V968" s="24" t="str">
        <f aca="false">IF(COUNTA($A968:$J968)=0,"",IF($D968=0,0,$E968/$D968))</f>
        <v/>
      </c>
      <c r="W968" s="24" t="str">
        <f aca="false">IF(COUNTA($A968:$J968)=0,"",IF($F968=0,0,$G968/$F968))</f>
        <v/>
      </c>
      <c r="X968" s="24" t="str">
        <f aca="false">IF(COUNTA($A968:$J968)=0,"",IF($F968=0,0,$H968/$F968))</f>
        <v/>
      </c>
      <c r="Y968" s="25" t="str">
        <f aca="false">IF(COUNTA($A968:$J968)=0,"",IF($C968=0,0,$L968/$C968))</f>
        <v/>
      </c>
      <c r="Z968" s="23" t="str">
        <f aca="false">IF(COUNTA($A968:$J968)=0,"",IF($G968=0,0,$C968/$G968))</f>
        <v/>
      </c>
      <c r="AA968" s="23" t="str">
        <f aca="false">IF(COUNTA($A968:$J968)=0,"",IF($G968=0,0,$T968/$G968))</f>
        <v/>
      </c>
      <c r="AB968" s="9" t="str">
        <f aca="false">IF(COUNTA($A968:$J968)=0,"",IF($B968="","Pick a product",IF($E968&gt;$D968,"Confirmed &gt; received",IF($F968&gt;$E968,"Dispatched &gt; confirmed",IF($G968+$H968&gt;$F968,"Delivered + returned &gt; dispatched","OK")))))</f>
        <v/>
      </c>
    </row>
    <row r="969" customFormat="false" ht="15" hidden="false" customHeight="false" outlineLevel="0" collapsed="false">
      <c r="A969" s="20"/>
      <c r="B969" s="14"/>
      <c r="C969" s="15"/>
      <c r="D969" s="21"/>
      <c r="E969" s="21"/>
      <c r="F969" s="21"/>
      <c r="G969" s="21"/>
      <c r="H969" s="21"/>
      <c r="I969" s="15"/>
      <c r="J969" s="15"/>
      <c r="K969" s="22" t="str">
        <f aca="false">IF(COUNTA($A969:$J969)=0,"",IF($I969&lt;&gt;"",$I969,IFERROR(INDEX(Settings!$B$14:$B$28,MATCH($B969,Settings!$A$14:$A$28,0)),0)))</f>
        <v/>
      </c>
      <c r="L969" s="23" t="str">
        <f aca="false">IF(COUNTA($A969:$J969)=0,"",$G969*($K969+IFERROR(INDEX(Settings!$C$14:$C$28,MATCH($B969,Settings!$A$14:$A$28,0)),0)))</f>
        <v/>
      </c>
      <c r="M969" s="23" t="str">
        <f aca="false">IF(COUNTA($A969:$J969)=0,"",($G969+$H969*Settings!$B$10)*IFERROR(INDEX(Settings!$D$14:$D$28,MATCH($B969,Settings!$A$14:$A$28,0)),0))</f>
        <v/>
      </c>
      <c r="N969" s="23" t="str">
        <f aca="false">IF(COUNTA($A969:$J969)=0,"",$F969*IFERROR(INDEX(Settings!$E$14:$E$28,MATCH($B969,Settings!$A$14:$A$28,0)),0))</f>
        <v/>
      </c>
      <c r="O969" s="23" t="str">
        <f aca="false">IF(COUNTA($A969:$J969)=0,"",$D969*Settings!$B$5)</f>
        <v/>
      </c>
      <c r="P969" s="23" t="str">
        <f aca="false">IF(COUNTA($A969:$J969)=0,"",$G969*Settings!$B$6+$H969*Settings!$B$7)</f>
        <v/>
      </c>
      <c r="Q969" s="23" t="str">
        <f aca="false">IF(COUNTA($A969:$J969)=0,"",$L969*Settings!$B$8)</f>
        <v/>
      </c>
      <c r="R969" s="23" t="str">
        <f aca="false">IF(COUNTA($A969:$J969)=0,"",($P969+$Q969)*Settings!$B$9)</f>
        <v/>
      </c>
      <c r="S969" s="23" t="str">
        <f aca="false">IF(COUNTA($A969:$J969)=0,"",$C969+$J969+SUM($M969:$R969))</f>
        <v/>
      </c>
      <c r="T969" s="23" t="str">
        <f aca="false">IF(COUNTA($A969:$J969)=0,"",$L969-$S969)</f>
        <v/>
      </c>
      <c r="U969" s="24" t="str">
        <f aca="false">IF(COUNTA($A969:$J969)=0,"",IF($L969=0,0,$T969/$L969))</f>
        <v/>
      </c>
      <c r="V969" s="24" t="str">
        <f aca="false">IF(COUNTA($A969:$J969)=0,"",IF($D969=0,0,$E969/$D969))</f>
        <v/>
      </c>
      <c r="W969" s="24" t="str">
        <f aca="false">IF(COUNTA($A969:$J969)=0,"",IF($F969=0,0,$G969/$F969))</f>
        <v/>
      </c>
      <c r="X969" s="24" t="str">
        <f aca="false">IF(COUNTA($A969:$J969)=0,"",IF($F969=0,0,$H969/$F969))</f>
        <v/>
      </c>
      <c r="Y969" s="25" t="str">
        <f aca="false">IF(COUNTA($A969:$J969)=0,"",IF($C969=0,0,$L969/$C969))</f>
        <v/>
      </c>
      <c r="Z969" s="23" t="str">
        <f aca="false">IF(COUNTA($A969:$J969)=0,"",IF($G969=0,0,$C969/$G969))</f>
        <v/>
      </c>
      <c r="AA969" s="23" t="str">
        <f aca="false">IF(COUNTA($A969:$J969)=0,"",IF($G969=0,0,$T969/$G969))</f>
        <v/>
      </c>
      <c r="AB969" s="9" t="str">
        <f aca="false">IF(COUNTA($A969:$J969)=0,"",IF($B969="","Pick a product",IF($E969&gt;$D969,"Confirmed &gt; received",IF($F969&gt;$E969,"Dispatched &gt; confirmed",IF($G969+$H969&gt;$F969,"Delivered + returned &gt; dispatched","OK")))))</f>
        <v/>
      </c>
    </row>
    <row r="970" customFormat="false" ht="15" hidden="false" customHeight="false" outlineLevel="0" collapsed="false">
      <c r="A970" s="20"/>
      <c r="B970" s="14"/>
      <c r="C970" s="15"/>
      <c r="D970" s="21"/>
      <c r="E970" s="21"/>
      <c r="F970" s="21"/>
      <c r="G970" s="21"/>
      <c r="H970" s="21"/>
      <c r="I970" s="15"/>
      <c r="J970" s="15"/>
      <c r="K970" s="22" t="str">
        <f aca="false">IF(COUNTA($A970:$J970)=0,"",IF($I970&lt;&gt;"",$I970,IFERROR(INDEX(Settings!$B$14:$B$28,MATCH($B970,Settings!$A$14:$A$28,0)),0)))</f>
        <v/>
      </c>
      <c r="L970" s="23" t="str">
        <f aca="false">IF(COUNTA($A970:$J970)=0,"",$G970*($K970+IFERROR(INDEX(Settings!$C$14:$C$28,MATCH($B970,Settings!$A$14:$A$28,0)),0)))</f>
        <v/>
      </c>
      <c r="M970" s="23" t="str">
        <f aca="false">IF(COUNTA($A970:$J970)=0,"",($G970+$H970*Settings!$B$10)*IFERROR(INDEX(Settings!$D$14:$D$28,MATCH($B970,Settings!$A$14:$A$28,0)),0))</f>
        <v/>
      </c>
      <c r="N970" s="23" t="str">
        <f aca="false">IF(COUNTA($A970:$J970)=0,"",$F970*IFERROR(INDEX(Settings!$E$14:$E$28,MATCH($B970,Settings!$A$14:$A$28,0)),0))</f>
        <v/>
      </c>
      <c r="O970" s="23" t="str">
        <f aca="false">IF(COUNTA($A970:$J970)=0,"",$D970*Settings!$B$5)</f>
        <v/>
      </c>
      <c r="P970" s="23" t="str">
        <f aca="false">IF(COUNTA($A970:$J970)=0,"",$G970*Settings!$B$6+$H970*Settings!$B$7)</f>
        <v/>
      </c>
      <c r="Q970" s="23" t="str">
        <f aca="false">IF(COUNTA($A970:$J970)=0,"",$L970*Settings!$B$8)</f>
        <v/>
      </c>
      <c r="R970" s="23" t="str">
        <f aca="false">IF(COUNTA($A970:$J970)=0,"",($P970+$Q970)*Settings!$B$9)</f>
        <v/>
      </c>
      <c r="S970" s="23" t="str">
        <f aca="false">IF(COUNTA($A970:$J970)=0,"",$C970+$J970+SUM($M970:$R970))</f>
        <v/>
      </c>
      <c r="T970" s="23" t="str">
        <f aca="false">IF(COUNTA($A970:$J970)=0,"",$L970-$S970)</f>
        <v/>
      </c>
      <c r="U970" s="24" t="str">
        <f aca="false">IF(COUNTA($A970:$J970)=0,"",IF($L970=0,0,$T970/$L970))</f>
        <v/>
      </c>
      <c r="V970" s="24" t="str">
        <f aca="false">IF(COUNTA($A970:$J970)=0,"",IF($D970=0,0,$E970/$D970))</f>
        <v/>
      </c>
      <c r="W970" s="24" t="str">
        <f aca="false">IF(COUNTA($A970:$J970)=0,"",IF($F970=0,0,$G970/$F970))</f>
        <v/>
      </c>
      <c r="X970" s="24" t="str">
        <f aca="false">IF(COUNTA($A970:$J970)=0,"",IF($F970=0,0,$H970/$F970))</f>
        <v/>
      </c>
      <c r="Y970" s="25" t="str">
        <f aca="false">IF(COUNTA($A970:$J970)=0,"",IF($C970=0,0,$L970/$C970))</f>
        <v/>
      </c>
      <c r="Z970" s="23" t="str">
        <f aca="false">IF(COUNTA($A970:$J970)=0,"",IF($G970=0,0,$C970/$G970))</f>
        <v/>
      </c>
      <c r="AA970" s="23" t="str">
        <f aca="false">IF(COUNTA($A970:$J970)=0,"",IF($G970=0,0,$T970/$G970))</f>
        <v/>
      </c>
      <c r="AB970" s="9" t="str">
        <f aca="false">IF(COUNTA($A970:$J970)=0,"",IF($B970="","Pick a product",IF($E970&gt;$D970,"Confirmed &gt; received",IF($F970&gt;$E970,"Dispatched &gt; confirmed",IF($G970+$H970&gt;$F970,"Delivered + returned &gt; dispatched","OK")))))</f>
        <v/>
      </c>
    </row>
    <row r="971" customFormat="false" ht="15" hidden="false" customHeight="false" outlineLevel="0" collapsed="false">
      <c r="A971" s="20"/>
      <c r="B971" s="14"/>
      <c r="C971" s="15"/>
      <c r="D971" s="21"/>
      <c r="E971" s="21"/>
      <c r="F971" s="21"/>
      <c r="G971" s="21"/>
      <c r="H971" s="21"/>
      <c r="I971" s="15"/>
      <c r="J971" s="15"/>
      <c r="K971" s="22" t="str">
        <f aca="false">IF(COUNTA($A971:$J971)=0,"",IF($I971&lt;&gt;"",$I971,IFERROR(INDEX(Settings!$B$14:$B$28,MATCH($B971,Settings!$A$14:$A$28,0)),0)))</f>
        <v/>
      </c>
      <c r="L971" s="23" t="str">
        <f aca="false">IF(COUNTA($A971:$J971)=0,"",$G971*($K971+IFERROR(INDEX(Settings!$C$14:$C$28,MATCH($B971,Settings!$A$14:$A$28,0)),0)))</f>
        <v/>
      </c>
      <c r="M971" s="23" t="str">
        <f aca="false">IF(COUNTA($A971:$J971)=0,"",($G971+$H971*Settings!$B$10)*IFERROR(INDEX(Settings!$D$14:$D$28,MATCH($B971,Settings!$A$14:$A$28,0)),0))</f>
        <v/>
      </c>
      <c r="N971" s="23" t="str">
        <f aca="false">IF(COUNTA($A971:$J971)=0,"",$F971*IFERROR(INDEX(Settings!$E$14:$E$28,MATCH($B971,Settings!$A$14:$A$28,0)),0))</f>
        <v/>
      </c>
      <c r="O971" s="23" t="str">
        <f aca="false">IF(COUNTA($A971:$J971)=0,"",$D971*Settings!$B$5)</f>
        <v/>
      </c>
      <c r="P971" s="23" t="str">
        <f aca="false">IF(COUNTA($A971:$J971)=0,"",$G971*Settings!$B$6+$H971*Settings!$B$7)</f>
        <v/>
      </c>
      <c r="Q971" s="23" t="str">
        <f aca="false">IF(COUNTA($A971:$J971)=0,"",$L971*Settings!$B$8)</f>
        <v/>
      </c>
      <c r="R971" s="23" t="str">
        <f aca="false">IF(COUNTA($A971:$J971)=0,"",($P971+$Q971)*Settings!$B$9)</f>
        <v/>
      </c>
      <c r="S971" s="23" t="str">
        <f aca="false">IF(COUNTA($A971:$J971)=0,"",$C971+$J971+SUM($M971:$R971))</f>
        <v/>
      </c>
      <c r="T971" s="23" t="str">
        <f aca="false">IF(COUNTA($A971:$J971)=0,"",$L971-$S971)</f>
        <v/>
      </c>
      <c r="U971" s="24" t="str">
        <f aca="false">IF(COUNTA($A971:$J971)=0,"",IF($L971=0,0,$T971/$L971))</f>
        <v/>
      </c>
      <c r="V971" s="24" t="str">
        <f aca="false">IF(COUNTA($A971:$J971)=0,"",IF($D971=0,0,$E971/$D971))</f>
        <v/>
      </c>
      <c r="W971" s="24" t="str">
        <f aca="false">IF(COUNTA($A971:$J971)=0,"",IF($F971=0,0,$G971/$F971))</f>
        <v/>
      </c>
      <c r="X971" s="24" t="str">
        <f aca="false">IF(COUNTA($A971:$J971)=0,"",IF($F971=0,0,$H971/$F971))</f>
        <v/>
      </c>
      <c r="Y971" s="25" t="str">
        <f aca="false">IF(COUNTA($A971:$J971)=0,"",IF($C971=0,0,$L971/$C971))</f>
        <v/>
      </c>
      <c r="Z971" s="23" t="str">
        <f aca="false">IF(COUNTA($A971:$J971)=0,"",IF($G971=0,0,$C971/$G971))</f>
        <v/>
      </c>
      <c r="AA971" s="23" t="str">
        <f aca="false">IF(COUNTA($A971:$J971)=0,"",IF($G971=0,0,$T971/$G971))</f>
        <v/>
      </c>
      <c r="AB971" s="9" t="str">
        <f aca="false">IF(COUNTA($A971:$J971)=0,"",IF($B971="","Pick a product",IF($E971&gt;$D971,"Confirmed &gt; received",IF($F971&gt;$E971,"Dispatched &gt; confirmed",IF($G971+$H971&gt;$F971,"Delivered + returned &gt; dispatched","OK")))))</f>
        <v/>
      </c>
    </row>
    <row r="972" customFormat="false" ht="15" hidden="false" customHeight="false" outlineLevel="0" collapsed="false">
      <c r="A972" s="20"/>
      <c r="B972" s="14"/>
      <c r="C972" s="15"/>
      <c r="D972" s="21"/>
      <c r="E972" s="21"/>
      <c r="F972" s="21"/>
      <c r="G972" s="21"/>
      <c r="H972" s="21"/>
      <c r="I972" s="15"/>
      <c r="J972" s="15"/>
      <c r="K972" s="22" t="str">
        <f aca="false">IF(COUNTA($A972:$J972)=0,"",IF($I972&lt;&gt;"",$I972,IFERROR(INDEX(Settings!$B$14:$B$28,MATCH($B972,Settings!$A$14:$A$28,0)),0)))</f>
        <v/>
      </c>
      <c r="L972" s="23" t="str">
        <f aca="false">IF(COUNTA($A972:$J972)=0,"",$G972*($K972+IFERROR(INDEX(Settings!$C$14:$C$28,MATCH($B972,Settings!$A$14:$A$28,0)),0)))</f>
        <v/>
      </c>
      <c r="M972" s="23" t="str">
        <f aca="false">IF(COUNTA($A972:$J972)=0,"",($G972+$H972*Settings!$B$10)*IFERROR(INDEX(Settings!$D$14:$D$28,MATCH($B972,Settings!$A$14:$A$28,0)),0))</f>
        <v/>
      </c>
      <c r="N972" s="23" t="str">
        <f aca="false">IF(COUNTA($A972:$J972)=0,"",$F972*IFERROR(INDEX(Settings!$E$14:$E$28,MATCH($B972,Settings!$A$14:$A$28,0)),0))</f>
        <v/>
      </c>
      <c r="O972" s="23" t="str">
        <f aca="false">IF(COUNTA($A972:$J972)=0,"",$D972*Settings!$B$5)</f>
        <v/>
      </c>
      <c r="P972" s="23" t="str">
        <f aca="false">IF(COUNTA($A972:$J972)=0,"",$G972*Settings!$B$6+$H972*Settings!$B$7)</f>
        <v/>
      </c>
      <c r="Q972" s="23" t="str">
        <f aca="false">IF(COUNTA($A972:$J972)=0,"",$L972*Settings!$B$8)</f>
        <v/>
      </c>
      <c r="R972" s="23" t="str">
        <f aca="false">IF(COUNTA($A972:$J972)=0,"",($P972+$Q972)*Settings!$B$9)</f>
        <v/>
      </c>
      <c r="S972" s="23" t="str">
        <f aca="false">IF(COUNTA($A972:$J972)=0,"",$C972+$J972+SUM($M972:$R972))</f>
        <v/>
      </c>
      <c r="T972" s="23" t="str">
        <f aca="false">IF(COUNTA($A972:$J972)=0,"",$L972-$S972)</f>
        <v/>
      </c>
      <c r="U972" s="24" t="str">
        <f aca="false">IF(COUNTA($A972:$J972)=0,"",IF($L972=0,0,$T972/$L972))</f>
        <v/>
      </c>
      <c r="V972" s="24" t="str">
        <f aca="false">IF(COUNTA($A972:$J972)=0,"",IF($D972=0,0,$E972/$D972))</f>
        <v/>
      </c>
      <c r="W972" s="24" t="str">
        <f aca="false">IF(COUNTA($A972:$J972)=0,"",IF($F972=0,0,$G972/$F972))</f>
        <v/>
      </c>
      <c r="X972" s="24" t="str">
        <f aca="false">IF(COUNTA($A972:$J972)=0,"",IF($F972=0,0,$H972/$F972))</f>
        <v/>
      </c>
      <c r="Y972" s="25" t="str">
        <f aca="false">IF(COUNTA($A972:$J972)=0,"",IF($C972=0,0,$L972/$C972))</f>
        <v/>
      </c>
      <c r="Z972" s="23" t="str">
        <f aca="false">IF(COUNTA($A972:$J972)=0,"",IF($G972=0,0,$C972/$G972))</f>
        <v/>
      </c>
      <c r="AA972" s="23" t="str">
        <f aca="false">IF(COUNTA($A972:$J972)=0,"",IF($G972=0,0,$T972/$G972))</f>
        <v/>
      </c>
      <c r="AB972" s="9" t="str">
        <f aca="false">IF(COUNTA($A972:$J972)=0,"",IF($B972="","Pick a product",IF($E972&gt;$D972,"Confirmed &gt; received",IF($F972&gt;$E972,"Dispatched &gt; confirmed",IF($G972+$H972&gt;$F972,"Delivered + returned &gt; dispatched","OK")))))</f>
        <v/>
      </c>
    </row>
    <row r="973" customFormat="false" ht="15" hidden="false" customHeight="false" outlineLevel="0" collapsed="false">
      <c r="A973" s="20"/>
      <c r="B973" s="14"/>
      <c r="C973" s="15"/>
      <c r="D973" s="21"/>
      <c r="E973" s="21"/>
      <c r="F973" s="21"/>
      <c r="G973" s="21"/>
      <c r="H973" s="21"/>
      <c r="I973" s="15"/>
      <c r="J973" s="15"/>
      <c r="K973" s="22" t="str">
        <f aca="false">IF(COUNTA($A973:$J973)=0,"",IF($I973&lt;&gt;"",$I973,IFERROR(INDEX(Settings!$B$14:$B$28,MATCH($B973,Settings!$A$14:$A$28,0)),0)))</f>
        <v/>
      </c>
      <c r="L973" s="23" t="str">
        <f aca="false">IF(COUNTA($A973:$J973)=0,"",$G973*($K973+IFERROR(INDEX(Settings!$C$14:$C$28,MATCH($B973,Settings!$A$14:$A$28,0)),0)))</f>
        <v/>
      </c>
      <c r="M973" s="23" t="str">
        <f aca="false">IF(COUNTA($A973:$J973)=0,"",($G973+$H973*Settings!$B$10)*IFERROR(INDEX(Settings!$D$14:$D$28,MATCH($B973,Settings!$A$14:$A$28,0)),0))</f>
        <v/>
      </c>
      <c r="N973" s="23" t="str">
        <f aca="false">IF(COUNTA($A973:$J973)=0,"",$F973*IFERROR(INDEX(Settings!$E$14:$E$28,MATCH($B973,Settings!$A$14:$A$28,0)),0))</f>
        <v/>
      </c>
      <c r="O973" s="23" t="str">
        <f aca="false">IF(COUNTA($A973:$J973)=0,"",$D973*Settings!$B$5)</f>
        <v/>
      </c>
      <c r="P973" s="23" t="str">
        <f aca="false">IF(COUNTA($A973:$J973)=0,"",$G973*Settings!$B$6+$H973*Settings!$B$7)</f>
        <v/>
      </c>
      <c r="Q973" s="23" t="str">
        <f aca="false">IF(COUNTA($A973:$J973)=0,"",$L973*Settings!$B$8)</f>
        <v/>
      </c>
      <c r="R973" s="23" t="str">
        <f aca="false">IF(COUNTA($A973:$J973)=0,"",($P973+$Q973)*Settings!$B$9)</f>
        <v/>
      </c>
      <c r="S973" s="23" t="str">
        <f aca="false">IF(COUNTA($A973:$J973)=0,"",$C973+$J973+SUM($M973:$R973))</f>
        <v/>
      </c>
      <c r="T973" s="23" t="str">
        <f aca="false">IF(COUNTA($A973:$J973)=0,"",$L973-$S973)</f>
        <v/>
      </c>
      <c r="U973" s="24" t="str">
        <f aca="false">IF(COUNTA($A973:$J973)=0,"",IF($L973=0,0,$T973/$L973))</f>
        <v/>
      </c>
      <c r="V973" s="24" t="str">
        <f aca="false">IF(COUNTA($A973:$J973)=0,"",IF($D973=0,0,$E973/$D973))</f>
        <v/>
      </c>
      <c r="W973" s="24" t="str">
        <f aca="false">IF(COUNTA($A973:$J973)=0,"",IF($F973=0,0,$G973/$F973))</f>
        <v/>
      </c>
      <c r="X973" s="24" t="str">
        <f aca="false">IF(COUNTA($A973:$J973)=0,"",IF($F973=0,0,$H973/$F973))</f>
        <v/>
      </c>
      <c r="Y973" s="25" t="str">
        <f aca="false">IF(COUNTA($A973:$J973)=0,"",IF($C973=0,0,$L973/$C973))</f>
        <v/>
      </c>
      <c r="Z973" s="23" t="str">
        <f aca="false">IF(COUNTA($A973:$J973)=0,"",IF($G973=0,0,$C973/$G973))</f>
        <v/>
      </c>
      <c r="AA973" s="23" t="str">
        <f aca="false">IF(COUNTA($A973:$J973)=0,"",IF($G973=0,0,$T973/$G973))</f>
        <v/>
      </c>
      <c r="AB973" s="9" t="str">
        <f aca="false">IF(COUNTA($A973:$J973)=0,"",IF($B973="","Pick a product",IF($E973&gt;$D973,"Confirmed &gt; received",IF($F973&gt;$E973,"Dispatched &gt; confirmed",IF($G973+$H973&gt;$F973,"Delivered + returned &gt; dispatched","OK")))))</f>
        <v/>
      </c>
    </row>
    <row r="974" customFormat="false" ht="15" hidden="false" customHeight="false" outlineLevel="0" collapsed="false">
      <c r="A974" s="20"/>
      <c r="B974" s="14"/>
      <c r="C974" s="15"/>
      <c r="D974" s="21"/>
      <c r="E974" s="21"/>
      <c r="F974" s="21"/>
      <c r="G974" s="21"/>
      <c r="H974" s="21"/>
      <c r="I974" s="15"/>
      <c r="J974" s="15"/>
      <c r="K974" s="22" t="str">
        <f aca="false">IF(COUNTA($A974:$J974)=0,"",IF($I974&lt;&gt;"",$I974,IFERROR(INDEX(Settings!$B$14:$B$28,MATCH($B974,Settings!$A$14:$A$28,0)),0)))</f>
        <v/>
      </c>
      <c r="L974" s="23" t="str">
        <f aca="false">IF(COUNTA($A974:$J974)=0,"",$G974*($K974+IFERROR(INDEX(Settings!$C$14:$C$28,MATCH($B974,Settings!$A$14:$A$28,0)),0)))</f>
        <v/>
      </c>
      <c r="M974" s="23" t="str">
        <f aca="false">IF(COUNTA($A974:$J974)=0,"",($G974+$H974*Settings!$B$10)*IFERROR(INDEX(Settings!$D$14:$D$28,MATCH($B974,Settings!$A$14:$A$28,0)),0))</f>
        <v/>
      </c>
      <c r="N974" s="23" t="str">
        <f aca="false">IF(COUNTA($A974:$J974)=0,"",$F974*IFERROR(INDEX(Settings!$E$14:$E$28,MATCH($B974,Settings!$A$14:$A$28,0)),0))</f>
        <v/>
      </c>
      <c r="O974" s="23" t="str">
        <f aca="false">IF(COUNTA($A974:$J974)=0,"",$D974*Settings!$B$5)</f>
        <v/>
      </c>
      <c r="P974" s="23" t="str">
        <f aca="false">IF(COUNTA($A974:$J974)=0,"",$G974*Settings!$B$6+$H974*Settings!$B$7)</f>
        <v/>
      </c>
      <c r="Q974" s="23" t="str">
        <f aca="false">IF(COUNTA($A974:$J974)=0,"",$L974*Settings!$B$8)</f>
        <v/>
      </c>
      <c r="R974" s="23" t="str">
        <f aca="false">IF(COUNTA($A974:$J974)=0,"",($P974+$Q974)*Settings!$B$9)</f>
        <v/>
      </c>
      <c r="S974" s="23" t="str">
        <f aca="false">IF(COUNTA($A974:$J974)=0,"",$C974+$J974+SUM($M974:$R974))</f>
        <v/>
      </c>
      <c r="T974" s="23" t="str">
        <f aca="false">IF(COUNTA($A974:$J974)=0,"",$L974-$S974)</f>
        <v/>
      </c>
      <c r="U974" s="24" t="str">
        <f aca="false">IF(COUNTA($A974:$J974)=0,"",IF($L974=0,0,$T974/$L974))</f>
        <v/>
      </c>
      <c r="V974" s="24" t="str">
        <f aca="false">IF(COUNTA($A974:$J974)=0,"",IF($D974=0,0,$E974/$D974))</f>
        <v/>
      </c>
      <c r="W974" s="24" t="str">
        <f aca="false">IF(COUNTA($A974:$J974)=0,"",IF($F974=0,0,$G974/$F974))</f>
        <v/>
      </c>
      <c r="X974" s="24" t="str">
        <f aca="false">IF(COUNTA($A974:$J974)=0,"",IF($F974=0,0,$H974/$F974))</f>
        <v/>
      </c>
      <c r="Y974" s="25" t="str">
        <f aca="false">IF(COUNTA($A974:$J974)=0,"",IF($C974=0,0,$L974/$C974))</f>
        <v/>
      </c>
      <c r="Z974" s="23" t="str">
        <f aca="false">IF(COUNTA($A974:$J974)=0,"",IF($G974=0,0,$C974/$G974))</f>
        <v/>
      </c>
      <c r="AA974" s="23" t="str">
        <f aca="false">IF(COUNTA($A974:$J974)=0,"",IF($G974=0,0,$T974/$G974))</f>
        <v/>
      </c>
      <c r="AB974" s="9" t="str">
        <f aca="false">IF(COUNTA($A974:$J974)=0,"",IF($B974="","Pick a product",IF($E974&gt;$D974,"Confirmed &gt; received",IF($F974&gt;$E974,"Dispatched &gt; confirmed",IF($G974+$H974&gt;$F974,"Delivered + returned &gt; dispatched","OK")))))</f>
        <v/>
      </c>
    </row>
    <row r="975" customFormat="false" ht="15" hidden="false" customHeight="false" outlineLevel="0" collapsed="false">
      <c r="A975" s="20"/>
      <c r="B975" s="14"/>
      <c r="C975" s="15"/>
      <c r="D975" s="21"/>
      <c r="E975" s="21"/>
      <c r="F975" s="21"/>
      <c r="G975" s="21"/>
      <c r="H975" s="21"/>
      <c r="I975" s="15"/>
      <c r="J975" s="15"/>
      <c r="K975" s="22" t="str">
        <f aca="false">IF(COUNTA($A975:$J975)=0,"",IF($I975&lt;&gt;"",$I975,IFERROR(INDEX(Settings!$B$14:$B$28,MATCH($B975,Settings!$A$14:$A$28,0)),0)))</f>
        <v/>
      </c>
      <c r="L975" s="23" t="str">
        <f aca="false">IF(COUNTA($A975:$J975)=0,"",$G975*($K975+IFERROR(INDEX(Settings!$C$14:$C$28,MATCH($B975,Settings!$A$14:$A$28,0)),0)))</f>
        <v/>
      </c>
      <c r="M975" s="23" t="str">
        <f aca="false">IF(COUNTA($A975:$J975)=0,"",($G975+$H975*Settings!$B$10)*IFERROR(INDEX(Settings!$D$14:$D$28,MATCH($B975,Settings!$A$14:$A$28,0)),0))</f>
        <v/>
      </c>
      <c r="N975" s="23" t="str">
        <f aca="false">IF(COUNTA($A975:$J975)=0,"",$F975*IFERROR(INDEX(Settings!$E$14:$E$28,MATCH($B975,Settings!$A$14:$A$28,0)),0))</f>
        <v/>
      </c>
      <c r="O975" s="23" t="str">
        <f aca="false">IF(COUNTA($A975:$J975)=0,"",$D975*Settings!$B$5)</f>
        <v/>
      </c>
      <c r="P975" s="23" t="str">
        <f aca="false">IF(COUNTA($A975:$J975)=0,"",$G975*Settings!$B$6+$H975*Settings!$B$7)</f>
        <v/>
      </c>
      <c r="Q975" s="23" t="str">
        <f aca="false">IF(COUNTA($A975:$J975)=0,"",$L975*Settings!$B$8)</f>
        <v/>
      </c>
      <c r="R975" s="23" t="str">
        <f aca="false">IF(COUNTA($A975:$J975)=0,"",($P975+$Q975)*Settings!$B$9)</f>
        <v/>
      </c>
      <c r="S975" s="23" t="str">
        <f aca="false">IF(COUNTA($A975:$J975)=0,"",$C975+$J975+SUM($M975:$R975))</f>
        <v/>
      </c>
      <c r="T975" s="23" t="str">
        <f aca="false">IF(COUNTA($A975:$J975)=0,"",$L975-$S975)</f>
        <v/>
      </c>
      <c r="U975" s="24" t="str">
        <f aca="false">IF(COUNTA($A975:$J975)=0,"",IF($L975=0,0,$T975/$L975))</f>
        <v/>
      </c>
      <c r="V975" s="24" t="str">
        <f aca="false">IF(COUNTA($A975:$J975)=0,"",IF($D975=0,0,$E975/$D975))</f>
        <v/>
      </c>
      <c r="W975" s="24" t="str">
        <f aca="false">IF(COUNTA($A975:$J975)=0,"",IF($F975=0,0,$G975/$F975))</f>
        <v/>
      </c>
      <c r="X975" s="24" t="str">
        <f aca="false">IF(COUNTA($A975:$J975)=0,"",IF($F975=0,0,$H975/$F975))</f>
        <v/>
      </c>
      <c r="Y975" s="25" t="str">
        <f aca="false">IF(COUNTA($A975:$J975)=0,"",IF($C975=0,0,$L975/$C975))</f>
        <v/>
      </c>
      <c r="Z975" s="23" t="str">
        <f aca="false">IF(COUNTA($A975:$J975)=0,"",IF($G975=0,0,$C975/$G975))</f>
        <v/>
      </c>
      <c r="AA975" s="23" t="str">
        <f aca="false">IF(COUNTA($A975:$J975)=0,"",IF($G975=0,0,$T975/$G975))</f>
        <v/>
      </c>
      <c r="AB975" s="9" t="str">
        <f aca="false">IF(COUNTA($A975:$J975)=0,"",IF($B975="","Pick a product",IF($E975&gt;$D975,"Confirmed &gt; received",IF($F975&gt;$E975,"Dispatched &gt; confirmed",IF($G975+$H975&gt;$F975,"Delivered + returned &gt; dispatched","OK")))))</f>
        <v/>
      </c>
    </row>
    <row r="976" customFormat="false" ht="15" hidden="false" customHeight="false" outlineLevel="0" collapsed="false">
      <c r="A976" s="20"/>
      <c r="B976" s="14"/>
      <c r="C976" s="15"/>
      <c r="D976" s="21"/>
      <c r="E976" s="21"/>
      <c r="F976" s="21"/>
      <c r="G976" s="21"/>
      <c r="H976" s="21"/>
      <c r="I976" s="15"/>
      <c r="J976" s="15"/>
      <c r="K976" s="22" t="str">
        <f aca="false">IF(COUNTA($A976:$J976)=0,"",IF($I976&lt;&gt;"",$I976,IFERROR(INDEX(Settings!$B$14:$B$28,MATCH($B976,Settings!$A$14:$A$28,0)),0)))</f>
        <v/>
      </c>
      <c r="L976" s="23" t="str">
        <f aca="false">IF(COUNTA($A976:$J976)=0,"",$G976*($K976+IFERROR(INDEX(Settings!$C$14:$C$28,MATCH($B976,Settings!$A$14:$A$28,0)),0)))</f>
        <v/>
      </c>
      <c r="M976" s="23" t="str">
        <f aca="false">IF(COUNTA($A976:$J976)=0,"",($G976+$H976*Settings!$B$10)*IFERROR(INDEX(Settings!$D$14:$D$28,MATCH($B976,Settings!$A$14:$A$28,0)),0))</f>
        <v/>
      </c>
      <c r="N976" s="23" t="str">
        <f aca="false">IF(COUNTA($A976:$J976)=0,"",$F976*IFERROR(INDEX(Settings!$E$14:$E$28,MATCH($B976,Settings!$A$14:$A$28,0)),0))</f>
        <v/>
      </c>
      <c r="O976" s="23" t="str">
        <f aca="false">IF(COUNTA($A976:$J976)=0,"",$D976*Settings!$B$5)</f>
        <v/>
      </c>
      <c r="P976" s="23" t="str">
        <f aca="false">IF(COUNTA($A976:$J976)=0,"",$G976*Settings!$B$6+$H976*Settings!$B$7)</f>
        <v/>
      </c>
      <c r="Q976" s="23" t="str">
        <f aca="false">IF(COUNTA($A976:$J976)=0,"",$L976*Settings!$B$8)</f>
        <v/>
      </c>
      <c r="R976" s="23" t="str">
        <f aca="false">IF(COUNTA($A976:$J976)=0,"",($P976+$Q976)*Settings!$B$9)</f>
        <v/>
      </c>
      <c r="S976" s="23" t="str">
        <f aca="false">IF(COUNTA($A976:$J976)=0,"",$C976+$J976+SUM($M976:$R976))</f>
        <v/>
      </c>
      <c r="T976" s="23" t="str">
        <f aca="false">IF(COUNTA($A976:$J976)=0,"",$L976-$S976)</f>
        <v/>
      </c>
      <c r="U976" s="24" t="str">
        <f aca="false">IF(COUNTA($A976:$J976)=0,"",IF($L976=0,0,$T976/$L976))</f>
        <v/>
      </c>
      <c r="V976" s="24" t="str">
        <f aca="false">IF(COUNTA($A976:$J976)=0,"",IF($D976=0,0,$E976/$D976))</f>
        <v/>
      </c>
      <c r="W976" s="24" t="str">
        <f aca="false">IF(COUNTA($A976:$J976)=0,"",IF($F976=0,0,$G976/$F976))</f>
        <v/>
      </c>
      <c r="X976" s="24" t="str">
        <f aca="false">IF(COUNTA($A976:$J976)=0,"",IF($F976=0,0,$H976/$F976))</f>
        <v/>
      </c>
      <c r="Y976" s="25" t="str">
        <f aca="false">IF(COUNTA($A976:$J976)=0,"",IF($C976=0,0,$L976/$C976))</f>
        <v/>
      </c>
      <c r="Z976" s="23" t="str">
        <f aca="false">IF(COUNTA($A976:$J976)=0,"",IF($G976=0,0,$C976/$G976))</f>
        <v/>
      </c>
      <c r="AA976" s="23" t="str">
        <f aca="false">IF(COUNTA($A976:$J976)=0,"",IF($G976=0,0,$T976/$G976))</f>
        <v/>
      </c>
      <c r="AB976" s="9" t="str">
        <f aca="false">IF(COUNTA($A976:$J976)=0,"",IF($B976="","Pick a product",IF($E976&gt;$D976,"Confirmed &gt; received",IF($F976&gt;$E976,"Dispatched &gt; confirmed",IF($G976+$H976&gt;$F976,"Delivered + returned &gt; dispatched","OK")))))</f>
        <v/>
      </c>
    </row>
    <row r="977" customFormat="false" ht="15" hidden="false" customHeight="false" outlineLevel="0" collapsed="false">
      <c r="A977" s="20"/>
      <c r="B977" s="14"/>
      <c r="C977" s="15"/>
      <c r="D977" s="21"/>
      <c r="E977" s="21"/>
      <c r="F977" s="21"/>
      <c r="G977" s="21"/>
      <c r="H977" s="21"/>
      <c r="I977" s="15"/>
      <c r="J977" s="15"/>
      <c r="K977" s="22" t="str">
        <f aca="false">IF(COUNTA($A977:$J977)=0,"",IF($I977&lt;&gt;"",$I977,IFERROR(INDEX(Settings!$B$14:$B$28,MATCH($B977,Settings!$A$14:$A$28,0)),0)))</f>
        <v/>
      </c>
      <c r="L977" s="23" t="str">
        <f aca="false">IF(COUNTA($A977:$J977)=0,"",$G977*($K977+IFERROR(INDEX(Settings!$C$14:$C$28,MATCH($B977,Settings!$A$14:$A$28,0)),0)))</f>
        <v/>
      </c>
      <c r="M977" s="23" t="str">
        <f aca="false">IF(COUNTA($A977:$J977)=0,"",($G977+$H977*Settings!$B$10)*IFERROR(INDEX(Settings!$D$14:$D$28,MATCH($B977,Settings!$A$14:$A$28,0)),0))</f>
        <v/>
      </c>
      <c r="N977" s="23" t="str">
        <f aca="false">IF(COUNTA($A977:$J977)=0,"",$F977*IFERROR(INDEX(Settings!$E$14:$E$28,MATCH($B977,Settings!$A$14:$A$28,0)),0))</f>
        <v/>
      </c>
      <c r="O977" s="23" t="str">
        <f aca="false">IF(COUNTA($A977:$J977)=0,"",$D977*Settings!$B$5)</f>
        <v/>
      </c>
      <c r="P977" s="23" t="str">
        <f aca="false">IF(COUNTA($A977:$J977)=0,"",$G977*Settings!$B$6+$H977*Settings!$B$7)</f>
        <v/>
      </c>
      <c r="Q977" s="23" t="str">
        <f aca="false">IF(COUNTA($A977:$J977)=0,"",$L977*Settings!$B$8)</f>
        <v/>
      </c>
      <c r="R977" s="23" t="str">
        <f aca="false">IF(COUNTA($A977:$J977)=0,"",($P977+$Q977)*Settings!$B$9)</f>
        <v/>
      </c>
      <c r="S977" s="23" t="str">
        <f aca="false">IF(COUNTA($A977:$J977)=0,"",$C977+$J977+SUM($M977:$R977))</f>
        <v/>
      </c>
      <c r="T977" s="23" t="str">
        <f aca="false">IF(COUNTA($A977:$J977)=0,"",$L977-$S977)</f>
        <v/>
      </c>
      <c r="U977" s="24" t="str">
        <f aca="false">IF(COUNTA($A977:$J977)=0,"",IF($L977=0,0,$T977/$L977))</f>
        <v/>
      </c>
      <c r="V977" s="24" t="str">
        <f aca="false">IF(COUNTA($A977:$J977)=0,"",IF($D977=0,0,$E977/$D977))</f>
        <v/>
      </c>
      <c r="W977" s="24" t="str">
        <f aca="false">IF(COUNTA($A977:$J977)=0,"",IF($F977=0,0,$G977/$F977))</f>
        <v/>
      </c>
      <c r="X977" s="24" t="str">
        <f aca="false">IF(COUNTA($A977:$J977)=0,"",IF($F977=0,0,$H977/$F977))</f>
        <v/>
      </c>
      <c r="Y977" s="25" t="str">
        <f aca="false">IF(COUNTA($A977:$J977)=0,"",IF($C977=0,0,$L977/$C977))</f>
        <v/>
      </c>
      <c r="Z977" s="23" t="str">
        <f aca="false">IF(COUNTA($A977:$J977)=0,"",IF($G977=0,0,$C977/$G977))</f>
        <v/>
      </c>
      <c r="AA977" s="23" t="str">
        <f aca="false">IF(COUNTA($A977:$J977)=0,"",IF($G977=0,0,$T977/$G977))</f>
        <v/>
      </c>
      <c r="AB977" s="9" t="str">
        <f aca="false">IF(COUNTA($A977:$J977)=0,"",IF($B977="","Pick a product",IF($E977&gt;$D977,"Confirmed &gt; received",IF($F977&gt;$E977,"Dispatched &gt; confirmed",IF($G977+$H977&gt;$F977,"Delivered + returned &gt; dispatched","OK")))))</f>
        <v/>
      </c>
    </row>
    <row r="978" customFormat="false" ht="15" hidden="false" customHeight="false" outlineLevel="0" collapsed="false">
      <c r="A978" s="20"/>
      <c r="B978" s="14"/>
      <c r="C978" s="15"/>
      <c r="D978" s="21"/>
      <c r="E978" s="21"/>
      <c r="F978" s="21"/>
      <c r="G978" s="21"/>
      <c r="H978" s="21"/>
      <c r="I978" s="15"/>
      <c r="J978" s="15"/>
      <c r="K978" s="22" t="str">
        <f aca="false">IF(COUNTA($A978:$J978)=0,"",IF($I978&lt;&gt;"",$I978,IFERROR(INDEX(Settings!$B$14:$B$28,MATCH($B978,Settings!$A$14:$A$28,0)),0)))</f>
        <v/>
      </c>
      <c r="L978" s="23" t="str">
        <f aca="false">IF(COUNTA($A978:$J978)=0,"",$G978*($K978+IFERROR(INDEX(Settings!$C$14:$C$28,MATCH($B978,Settings!$A$14:$A$28,0)),0)))</f>
        <v/>
      </c>
      <c r="M978" s="23" t="str">
        <f aca="false">IF(COUNTA($A978:$J978)=0,"",($G978+$H978*Settings!$B$10)*IFERROR(INDEX(Settings!$D$14:$D$28,MATCH($B978,Settings!$A$14:$A$28,0)),0))</f>
        <v/>
      </c>
      <c r="N978" s="23" t="str">
        <f aca="false">IF(COUNTA($A978:$J978)=0,"",$F978*IFERROR(INDEX(Settings!$E$14:$E$28,MATCH($B978,Settings!$A$14:$A$28,0)),0))</f>
        <v/>
      </c>
      <c r="O978" s="23" t="str">
        <f aca="false">IF(COUNTA($A978:$J978)=0,"",$D978*Settings!$B$5)</f>
        <v/>
      </c>
      <c r="P978" s="23" t="str">
        <f aca="false">IF(COUNTA($A978:$J978)=0,"",$G978*Settings!$B$6+$H978*Settings!$B$7)</f>
        <v/>
      </c>
      <c r="Q978" s="23" t="str">
        <f aca="false">IF(COUNTA($A978:$J978)=0,"",$L978*Settings!$B$8)</f>
        <v/>
      </c>
      <c r="R978" s="23" t="str">
        <f aca="false">IF(COUNTA($A978:$J978)=0,"",($P978+$Q978)*Settings!$B$9)</f>
        <v/>
      </c>
      <c r="S978" s="23" t="str">
        <f aca="false">IF(COUNTA($A978:$J978)=0,"",$C978+$J978+SUM($M978:$R978))</f>
        <v/>
      </c>
      <c r="T978" s="23" t="str">
        <f aca="false">IF(COUNTA($A978:$J978)=0,"",$L978-$S978)</f>
        <v/>
      </c>
      <c r="U978" s="24" t="str">
        <f aca="false">IF(COUNTA($A978:$J978)=0,"",IF($L978=0,0,$T978/$L978))</f>
        <v/>
      </c>
      <c r="V978" s="24" t="str">
        <f aca="false">IF(COUNTA($A978:$J978)=0,"",IF($D978=0,0,$E978/$D978))</f>
        <v/>
      </c>
      <c r="W978" s="24" t="str">
        <f aca="false">IF(COUNTA($A978:$J978)=0,"",IF($F978=0,0,$G978/$F978))</f>
        <v/>
      </c>
      <c r="X978" s="24" t="str">
        <f aca="false">IF(COUNTA($A978:$J978)=0,"",IF($F978=0,0,$H978/$F978))</f>
        <v/>
      </c>
      <c r="Y978" s="25" t="str">
        <f aca="false">IF(COUNTA($A978:$J978)=0,"",IF($C978=0,0,$L978/$C978))</f>
        <v/>
      </c>
      <c r="Z978" s="23" t="str">
        <f aca="false">IF(COUNTA($A978:$J978)=0,"",IF($G978=0,0,$C978/$G978))</f>
        <v/>
      </c>
      <c r="AA978" s="23" t="str">
        <f aca="false">IF(COUNTA($A978:$J978)=0,"",IF($G978=0,0,$T978/$G978))</f>
        <v/>
      </c>
      <c r="AB978" s="9" t="str">
        <f aca="false">IF(COUNTA($A978:$J978)=0,"",IF($B978="","Pick a product",IF($E978&gt;$D978,"Confirmed &gt; received",IF($F978&gt;$E978,"Dispatched &gt; confirmed",IF($G978+$H978&gt;$F978,"Delivered + returned &gt; dispatched","OK")))))</f>
        <v/>
      </c>
    </row>
    <row r="979" customFormat="false" ht="15" hidden="false" customHeight="false" outlineLevel="0" collapsed="false">
      <c r="A979" s="20"/>
      <c r="B979" s="14"/>
      <c r="C979" s="15"/>
      <c r="D979" s="21"/>
      <c r="E979" s="21"/>
      <c r="F979" s="21"/>
      <c r="G979" s="21"/>
      <c r="H979" s="21"/>
      <c r="I979" s="15"/>
      <c r="J979" s="15"/>
      <c r="K979" s="22" t="str">
        <f aca="false">IF(COUNTA($A979:$J979)=0,"",IF($I979&lt;&gt;"",$I979,IFERROR(INDEX(Settings!$B$14:$B$28,MATCH($B979,Settings!$A$14:$A$28,0)),0)))</f>
        <v/>
      </c>
      <c r="L979" s="23" t="str">
        <f aca="false">IF(COUNTA($A979:$J979)=0,"",$G979*($K979+IFERROR(INDEX(Settings!$C$14:$C$28,MATCH($B979,Settings!$A$14:$A$28,0)),0)))</f>
        <v/>
      </c>
      <c r="M979" s="23" t="str">
        <f aca="false">IF(COUNTA($A979:$J979)=0,"",($G979+$H979*Settings!$B$10)*IFERROR(INDEX(Settings!$D$14:$D$28,MATCH($B979,Settings!$A$14:$A$28,0)),0))</f>
        <v/>
      </c>
      <c r="N979" s="23" t="str">
        <f aca="false">IF(COUNTA($A979:$J979)=0,"",$F979*IFERROR(INDEX(Settings!$E$14:$E$28,MATCH($B979,Settings!$A$14:$A$28,0)),0))</f>
        <v/>
      </c>
      <c r="O979" s="23" t="str">
        <f aca="false">IF(COUNTA($A979:$J979)=0,"",$D979*Settings!$B$5)</f>
        <v/>
      </c>
      <c r="P979" s="23" t="str">
        <f aca="false">IF(COUNTA($A979:$J979)=0,"",$G979*Settings!$B$6+$H979*Settings!$B$7)</f>
        <v/>
      </c>
      <c r="Q979" s="23" t="str">
        <f aca="false">IF(COUNTA($A979:$J979)=0,"",$L979*Settings!$B$8)</f>
        <v/>
      </c>
      <c r="R979" s="23" t="str">
        <f aca="false">IF(COUNTA($A979:$J979)=0,"",($P979+$Q979)*Settings!$B$9)</f>
        <v/>
      </c>
      <c r="S979" s="23" t="str">
        <f aca="false">IF(COUNTA($A979:$J979)=0,"",$C979+$J979+SUM($M979:$R979))</f>
        <v/>
      </c>
      <c r="T979" s="23" t="str">
        <f aca="false">IF(COUNTA($A979:$J979)=0,"",$L979-$S979)</f>
        <v/>
      </c>
      <c r="U979" s="24" t="str">
        <f aca="false">IF(COUNTA($A979:$J979)=0,"",IF($L979=0,0,$T979/$L979))</f>
        <v/>
      </c>
      <c r="V979" s="24" t="str">
        <f aca="false">IF(COUNTA($A979:$J979)=0,"",IF($D979=0,0,$E979/$D979))</f>
        <v/>
      </c>
      <c r="W979" s="24" t="str">
        <f aca="false">IF(COUNTA($A979:$J979)=0,"",IF($F979=0,0,$G979/$F979))</f>
        <v/>
      </c>
      <c r="X979" s="24" t="str">
        <f aca="false">IF(COUNTA($A979:$J979)=0,"",IF($F979=0,0,$H979/$F979))</f>
        <v/>
      </c>
      <c r="Y979" s="25" t="str">
        <f aca="false">IF(COUNTA($A979:$J979)=0,"",IF($C979=0,0,$L979/$C979))</f>
        <v/>
      </c>
      <c r="Z979" s="23" t="str">
        <f aca="false">IF(COUNTA($A979:$J979)=0,"",IF($G979=0,0,$C979/$G979))</f>
        <v/>
      </c>
      <c r="AA979" s="23" t="str">
        <f aca="false">IF(COUNTA($A979:$J979)=0,"",IF($G979=0,0,$T979/$G979))</f>
        <v/>
      </c>
      <c r="AB979" s="9" t="str">
        <f aca="false">IF(COUNTA($A979:$J979)=0,"",IF($B979="","Pick a product",IF($E979&gt;$D979,"Confirmed &gt; received",IF($F979&gt;$E979,"Dispatched &gt; confirmed",IF($G979+$H979&gt;$F979,"Delivered + returned &gt; dispatched","OK")))))</f>
        <v/>
      </c>
    </row>
    <row r="980" customFormat="false" ht="15" hidden="false" customHeight="false" outlineLevel="0" collapsed="false">
      <c r="A980" s="20"/>
      <c r="B980" s="14"/>
      <c r="C980" s="15"/>
      <c r="D980" s="21"/>
      <c r="E980" s="21"/>
      <c r="F980" s="21"/>
      <c r="G980" s="21"/>
      <c r="H980" s="21"/>
      <c r="I980" s="15"/>
      <c r="J980" s="15"/>
      <c r="K980" s="22" t="str">
        <f aca="false">IF(COUNTA($A980:$J980)=0,"",IF($I980&lt;&gt;"",$I980,IFERROR(INDEX(Settings!$B$14:$B$28,MATCH($B980,Settings!$A$14:$A$28,0)),0)))</f>
        <v/>
      </c>
      <c r="L980" s="23" t="str">
        <f aca="false">IF(COUNTA($A980:$J980)=0,"",$G980*($K980+IFERROR(INDEX(Settings!$C$14:$C$28,MATCH($B980,Settings!$A$14:$A$28,0)),0)))</f>
        <v/>
      </c>
      <c r="M980" s="23" t="str">
        <f aca="false">IF(COUNTA($A980:$J980)=0,"",($G980+$H980*Settings!$B$10)*IFERROR(INDEX(Settings!$D$14:$D$28,MATCH($B980,Settings!$A$14:$A$28,0)),0))</f>
        <v/>
      </c>
      <c r="N980" s="23" t="str">
        <f aca="false">IF(COUNTA($A980:$J980)=0,"",$F980*IFERROR(INDEX(Settings!$E$14:$E$28,MATCH($B980,Settings!$A$14:$A$28,0)),0))</f>
        <v/>
      </c>
      <c r="O980" s="23" t="str">
        <f aca="false">IF(COUNTA($A980:$J980)=0,"",$D980*Settings!$B$5)</f>
        <v/>
      </c>
      <c r="P980" s="23" t="str">
        <f aca="false">IF(COUNTA($A980:$J980)=0,"",$G980*Settings!$B$6+$H980*Settings!$B$7)</f>
        <v/>
      </c>
      <c r="Q980" s="23" t="str">
        <f aca="false">IF(COUNTA($A980:$J980)=0,"",$L980*Settings!$B$8)</f>
        <v/>
      </c>
      <c r="R980" s="23" t="str">
        <f aca="false">IF(COUNTA($A980:$J980)=0,"",($P980+$Q980)*Settings!$B$9)</f>
        <v/>
      </c>
      <c r="S980" s="23" t="str">
        <f aca="false">IF(COUNTA($A980:$J980)=0,"",$C980+$J980+SUM($M980:$R980))</f>
        <v/>
      </c>
      <c r="T980" s="23" t="str">
        <f aca="false">IF(COUNTA($A980:$J980)=0,"",$L980-$S980)</f>
        <v/>
      </c>
      <c r="U980" s="24" t="str">
        <f aca="false">IF(COUNTA($A980:$J980)=0,"",IF($L980=0,0,$T980/$L980))</f>
        <v/>
      </c>
      <c r="V980" s="24" t="str">
        <f aca="false">IF(COUNTA($A980:$J980)=0,"",IF($D980=0,0,$E980/$D980))</f>
        <v/>
      </c>
      <c r="W980" s="24" t="str">
        <f aca="false">IF(COUNTA($A980:$J980)=0,"",IF($F980=0,0,$G980/$F980))</f>
        <v/>
      </c>
      <c r="X980" s="24" t="str">
        <f aca="false">IF(COUNTA($A980:$J980)=0,"",IF($F980=0,0,$H980/$F980))</f>
        <v/>
      </c>
      <c r="Y980" s="25" t="str">
        <f aca="false">IF(COUNTA($A980:$J980)=0,"",IF($C980=0,0,$L980/$C980))</f>
        <v/>
      </c>
      <c r="Z980" s="23" t="str">
        <f aca="false">IF(COUNTA($A980:$J980)=0,"",IF($G980=0,0,$C980/$G980))</f>
        <v/>
      </c>
      <c r="AA980" s="23" t="str">
        <f aca="false">IF(COUNTA($A980:$J980)=0,"",IF($G980=0,0,$T980/$G980))</f>
        <v/>
      </c>
      <c r="AB980" s="9" t="str">
        <f aca="false">IF(COUNTA($A980:$J980)=0,"",IF($B980="","Pick a product",IF($E980&gt;$D980,"Confirmed &gt; received",IF($F980&gt;$E980,"Dispatched &gt; confirmed",IF($G980+$H980&gt;$F980,"Delivered + returned &gt; dispatched","OK")))))</f>
        <v/>
      </c>
    </row>
    <row r="981" customFormat="false" ht="15" hidden="false" customHeight="false" outlineLevel="0" collapsed="false">
      <c r="A981" s="20"/>
      <c r="B981" s="14"/>
      <c r="C981" s="15"/>
      <c r="D981" s="21"/>
      <c r="E981" s="21"/>
      <c r="F981" s="21"/>
      <c r="G981" s="21"/>
      <c r="H981" s="21"/>
      <c r="I981" s="15"/>
      <c r="J981" s="15"/>
      <c r="K981" s="22" t="str">
        <f aca="false">IF(COUNTA($A981:$J981)=0,"",IF($I981&lt;&gt;"",$I981,IFERROR(INDEX(Settings!$B$14:$B$28,MATCH($B981,Settings!$A$14:$A$28,0)),0)))</f>
        <v/>
      </c>
      <c r="L981" s="23" t="str">
        <f aca="false">IF(COUNTA($A981:$J981)=0,"",$G981*($K981+IFERROR(INDEX(Settings!$C$14:$C$28,MATCH($B981,Settings!$A$14:$A$28,0)),0)))</f>
        <v/>
      </c>
      <c r="M981" s="23" t="str">
        <f aca="false">IF(COUNTA($A981:$J981)=0,"",($G981+$H981*Settings!$B$10)*IFERROR(INDEX(Settings!$D$14:$D$28,MATCH($B981,Settings!$A$14:$A$28,0)),0))</f>
        <v/>
      </c>
      <c r="N981" s="23" t="str">
        <f aca="false">IF(COUNTA($A981:$J981)=0,"",$F981*IFERROR(INDEX(Settings!$E$14:$E$28,MATCH($B981,Settings!$A$14:$A$28,0)),0))</f>
        <v/>
      </c>
      <c r="O981" s="23" t="str">
        <f aca="false">IF(COUNTA($A981:$J981)=0,"",$D981*Settings!$B$5)</f>
        <v/>
      </c>
      <c r="P981" s="23" t="str">
        <f aca="false">IF(COUNTA($A981:$J981)=0,"",$G981*Settings!$B$6+$H981*Settings!$B$7)</f>
        <v/>
      </c>
      <c r="Q981" s="23" t="str">
        <f aca="false">IF(COUNTA($A981:$J981)=0,"",$L981*Settings!$B$8)</f>
        <v/>
      </c>
      <c r="R981" s="23" t="str">
        <f aca="false">IF(COUNTA($A981:$J981)=0,"",($P981+$Q981)*Settings!$B$9)</f>
        <v/>
      </c>
      <c r="S981" s="23" t="str">
        <f aca="false">IF(COUNTA($A981:$J981)=0,"",$C981+$J981+SUM($M981:$R981))</f>
        <v/>
      </c>
      <c r="T981" s="23" t="str">
        <f aca="false">IF(COUNTA($A981:$J981)=0,"",$L981-$S981)</f>
        <v/>
      </c>
      <c r="U981" s="24" t="str">
        <f aca="false">IF(COUNTA($A981:$J981)=0,"",IF($L981=0,0,$T981/$L981))</f>
        <v/>
      </c>
      <c r="V981" s="24" t="str">
        <f aca="false">IF(COUNTA($A981:$J981)=0,"",IF($D981=0,0,$E981/$D981))</f>
        <v/>
      </c>
      <c r="W981" s="24" t="str">
        <f aca="false">IF(COUNTA($A981:$J981)=0,"",IF($F981=0,0,$G981/$F981))</f>
        <v/>
      </c>
      <c r="X981" s="24" t="str">
        <f aca="false">IF(COUNTA($A981:$J981)=0,"",IF($F981=0,0,$H981/$F981))</f>
        <v/>
      </c>
      <c r="Y981" s="25" t="str">
        <f aca="false">IF(COUNTA($A981:$J981)=0,"",IF($C981=0,0,$L981/$C981))</f>
        <v/>
      </c>
      <c r="Z981" s="23" t="str">
        <f aca="false">IF(COUNTA($A981:$J981)=0,"",IF($G981=0,0,$C981/$G981))</f>
        <v/>
      </c>
      <c r="AA981" s="23" t="str">
        <f aca="false">IF(COUNTA($A981:$J981)=0,"",IF($G981=0,0,$T981/$G981))</f>
        <v/>
      </c>
      <c r="AB981" s="9" t="str">
        <f aca="false">IF(COUNTA($A981:$J981)=0,"",IF($B981="","Pick a product",IF($E981&gt;$D981,"Confirmed &gt; received",IF($F981&gt;$E981,"Dispatched &gt; confirmed",IF($G981+$H981&gt;$F981,"Delivered + returned &gt; dispatched","OK")))))</f>
        <v/>
      </c>
    </row>
    <row r="982" customFormat="false" ht="15" hidden="false" customHeight="false" outlineLevel="0" collapsed="false">
      <c r="A982" s="20"/>
      <c r="B982" s="14"/>
      <c r="C982" s="15"/>
      <c r="D982" s="21"/>
      <c r="E982" s="21"/>
      <c r="F982" s="21"/>
      <c r="G982" s="21"/>
      <c r="H982" s="21"/>
      <c r="I982" s="15"/>
      <c r="J982" s="15"/>
      <c r="K982" s="22" t="str">
        <f aca="false">IF(COUNTA($A982:$J982)=0,"",IF($I982&lt;&gt;"",$I982,IFERROR(INDEX(Settings!$B$14:$B$28,MATCH($B982,Settings!$A$14:$A$28,0)),0)))</f>
        <v/>
      </c>
      <c r="L982" s="23" t="str">
        <f aca="false">IF(COUNTA($A982:$J982)=0,"",$G982*($K982+IFERROR(INDEX(Settings!$C$14:$C$28,MATCH($B982,Settings!$A$14:$A$28,0)),0)))</f>
        <v/>
      </c>
      <c r="M982" s="23" t="str">
        <f aca="false">IF(COUNTA($A982:$J982)=0,"",($G982+$H982*Settings!$B$10)*IFERROR(INDEX(Settings!$D$14:$D$28,MATCH($B982,Settings!$A$14:$A$28,0)),0))</f>
        <v/>
      </c>
      <c r="N982" s="23" t="str">
        <f aca="false">IF(COUNTA($A982:$J982)=0,"",$F982*IFERROR(INDEX(Settings!$E$14:$E$28,MATCH($B982,Settings!$A$14:$A$28,0)),0))</f>
        <v/>
      </c>
      <c r="O982" s="23" t="str">
        <f aca="false">IF(COUNTA($A982:$J982)=0,"",$D982*Settings!$B$5)</f>
        <v/>
      </c>
      <c r="P982" s="23" t="str">
        <f aca="false">IF(COUNTA($A982:$J982)=0,"",$G982*Settings!$B$6+$H982*Settings!$B$7)</f>
        <v/>
      </c>
      <c r="Q982" s="23" t="str">
        <f aca="false">IF(COUNTA($A982:$J982)=0,"",$L982*Settings!$B$8)</f>
        <v/>
      </c>
      <c r="R982" s="23" t="str">
        <f aca="false">IF(COUNTA($A982:$J982)=0,"",($P982+$Q982)*Settings!$B$9)</f>
        <v/>
      </c>
      <c r="S982" s="23" t="str">
        <f aca="false">IF(COUNTA($A982:$J982)=0,"",$C982+$J982+SUM($M982:$R982))</f>
        <v/>
      </c>
      <c r="T982" s="23" t="str">
        <f aca="false">IF(COUNTA($A982:$J982)=0,"",$L982-$S982)</f>
        <v/>
      </c>
      <c r="U982" s="24" t="str">
        <f aca="false">IF(COUNTA($A982:$J982)=0,"",IF($L982=0,0,$T982/$L982))</f>
        <v/>
      </c>
      <c r="V982" s="24" t="str">
        <f aca="false">IF(COUNTA($A982:$J982)=0,"",IF($D982=0,0,$E982/$D982))</f>
        <v/>
      </c>
      <c r="W982" s="24" t="str">
        <f aca="false">IF(COUNTA($A982:$J982)=0,"",IF($F982=0,0,$G982/$F982))</f>
        <v/>
      </c>
      <c r="X982" s="24" t="str">
        <f aca="false">IF(COUNTA($A982:$J982)=0,"",IF($F982=0,0,$H982/$F982))</f>
        <v/>
      </c>
      <c r="Y982" s="25" t="str">
        <f aca="false">IF(COUNTA($A982:$J982)=0,"",IF($C982=0,0,$L982/$C982))</f>
        <v/>
      </c>
      <c r="Z982" s="23" t="str">
        <f aca="false">IF(COUNTA($A982:$J982)=0,"",IF($G982=0,0,$C982/$G982))</f>
        <v/>
      </c>
      <c r="AA982" s="23" t="str">
        <f aca="false">IF(COUNTA($A982:$J982)=0,"",IF($G982=0,0,$T982/$G982))</f>
        <v/>
      </c>
      <c r="AB982" s="9" t="str">
        <f aca="false">IF(COUNTA($A982:$J982)=0,"",IF($B982="","Pick a product",IF($E982&gt;$D982,"Confirmed &gt; received",IF($F982&gt;$E982,"Dispatched &gt; confirmed",IF($G982+$H982&gt;$F982,"Delivered + returned &gt; dispatched","OK")))))</f>
        <v/>
      </c>
    </row>
    <row r="983" customFormat="false" ht="15" hidden="false" customHeight="false" outlineLevel="0" collapsed="false">
      <c r="A983" s="20"/>
      <c r="B983" s="14"/>
      <c r="C983" s="15"/>
      <c r="D983" s="21"/>
      <c r="E983" s="21"/>
      <c r="F983" s="21"/>
      <c r="G983" s="21"/>
      <c r="H983" s="21"/>
      <c r="I983" s="15"/>
      <c r="J983" s="15"/>
      <c r="K983" s="22" t="str">
        <f aca="false">IF(COUNTA($A983:$J983)=0,"",IF($I983&lt;&gt;"",$I983,IFERROR(INDEX(Settings!$B$14:$B$28,MATCH($B983,Settings!$A$14:$A$28,0)),0)))</f>
        <v/>
      </c>
      <c r="L983" s="23" t="str">
        <f aca="false">IF(COUNTA($A983:$J983)=0,"",$G983*($K983+IFERROR(INDEX(Settings!$C$14:$C$28,MATCH($B983,Settings!$A$14:$A$28,0)),0)))</f>
        <v/>
      </c>
      <c r="M983" s="23" t="str">
        <f aca="false">IF(COUNTA($A983:$J983)=0,"",($G983+$H983*Settings!$B$10)*IFERROR(INDEX(Settings!$D$14:$D$28,MATCH($B983,Settings!$A$14:$A$28,0)),0))</f>
        <v/>
      </c>
      <c r="N983" s="23" t="str">
        <f aca="false">IF(COUNTA($A983:$J983)=0,"",$F983*IFERROR(INDEX(Settings!$E$14:$E$28,MATCH($B983,Settings!$A$14:$A$28,0)),0))</f>
        <v/>
      </c>
      <c r="O983" s="23" t="str">
        <f aca="false">IF(COUNTA($A983:$J983)=0,"",$D983*Settings!$B$5)</f>
        <v/>
      </c>
      <c r="P983" s="23" t="str">
        <f aca="false">IF(COUNTA($A983:$J983)=0,"",$G983*Settings!$B$6+$H983*Settings!$B$7)</f>
        <v/>
      </c>
      <c r="Q983" s="23" t="str">
        <f aca="false">IF(COUNTA($A983:$J983)=0,"",$L983*Settings!$B$8)</f>
        <v/>
      </c>
      <c r="R983" s="23" t="str">
        <f aca="false">IF(COUNTA($A983:$J983)=0,"",($P983+$Q983)*Settings!$B$9)</f>
        <v/>
      </c>
      <c r="S983" s="23" t="str">
        <f aca="false">IF(COUNTA($A983:$J983)=0,"",$C983+$J983+SUM($M983:$R983))</f>
        <v/>
      </c>
      <c r="T983" s="23" t="str">
        <f aca="false">IF(COUNTA($A983:$J983)=0,"",$L983-$S983)</f>
        <v/>
      </c>
      <c r="U983" s="24" t="str">
        <f aca="false">IF(COUNTA($A983:$J983)=0,"",IF($L983=0,0,$T983/$L983))</f>
        <v/>
      </c>
      <c r="V983" s="24" t="str">
        <f aca="false">IF(COUNTA($A983:$J983)=0,"",IF($D983=0,0,$E983/$D983))</f>
        <v/>
      </c>
      <c r="W983" s="24" t="str">
        <f aca="false">IF(COUNTA($A983:$J983)=0,"",IF($F983=0,0,$G983/$F983))</f>
        <v/>
      </c>
      <c r="X983" s="24" t="str">
        <f aca="false">IF(COUNTA($A983:$J983)=0,"",IF($F983=0,0,$H983/$F983))</f>
        <v/>
      </c>
      <c r="Y983" s="25" t="str">
        <f aca="false">IF(COUNTA($A983:$J983)=0,"",IF($C983=0,0,$L983/$C983))</f>
        <v/>
      </c>
      <c r="Z983" s="23" t="str">
        <f aca="false">IF(COUNTA($A983:$J983)=0,"",IF($G983=0,0,$C983/$G983))</f>
        <v/>
      </c>
      <c r="AA983" s="23" t="str">
        <f aca="false">IF(COUNTA($A983:$J983)=0,"",IF($G983=0,0,$T983/$G983))</f>
        <v/>
      </c>
      <c r="AB983" s="9" t="str">
        <f aca="false">IF(COUNTA($A983:$J983)=0,"",IF($B983="","Pick a product",IF($E983&gt;$D983,"Confirmed &gt; received",IF($F983&gt;$E983,"Dispatched &gt; confirmed",IF($G983+$H983&gt;$F983,"Delivered + returned &gt; dispatched","OK")))))</f>
        <v/>
      </c>
    </row>
    <row r="984" customFormat="false" ht="15" hidden="false" customHeight="false" outlineLevel="0" collapsed="false">
      <c r="A984" s="20"/>
      <c r="B984" s="14"/>
      <c r="C984" s="15"/>
      <c r="D984" s="21"/>
      <c r="E984" s="21"/>
      <c r="F984" s="21"/>
      <c r="G984" s="21"/>
      <c r="H984" s="21"/>
      <c r="I984" s="15"/>
      <c r="J984" s="15"/>
      <c r="K984" s="22" t="str">
        <f aca="false">IF(COUNTA($A984:$J984)=0,"",IF($I984&lt;&gt;"",$I984,IFERROR(INDEX(Settings!$B$14:$B$28,MATCH($B984,Settings!$A$14:$A$28,0)),0)))</f>
        <v/>
      </c>
      <c r="L984" s="23" t="str">
        <f aca="false">IF(COUNTA($A984:$J984)=0,"",$G984*($K984+IFERROR(INDEX(Settings!$C$14:$C$28,MATCH($B984,Settings!$A$14:$A$28,0)),0)))</f>
        <v/>
      </c>
      <c r="M984" s="23" t="str">
        <f aca="false">IF(COUNTA($A984:$J984)=0,"",($G984+$H984*Settings!$B$10)*IFERROR(INDEX(Settings!$D$14:$D$28,MATCH($B984,Settings!$A$14:$A$28,0)),0))</f>
        <v/>
      </c>
      <c r="N984" s="23" t="str">
        <f aca="false">IF(COUNTA($A984:$J984)=0,"",$F984*IFERROR(INDEX(Settings!$E$14:$E$28,MATCH($B984,Settings!$A$14:$A$28,0)),0))</f>
        <v/>
      </c>
      <c r="O984" s="23" t="str">
        <f aca="false">IF(COUNTA($A984:$J984)=0,"",$D984*Settings!$B$5)</f>
        <v/>
      </c>
      <c r="P984" s="23" t="str">
        <f aca="false">IF(COUNTA($A984:$J984)=0,"",$G984*Settings!$B$6+$H984*Settings!$B$7)</f>
        <v/>
      </c>
      <c r="Q984" s="23" t="str">
        <f aca="false">IF(COUNTA($A984:$J984)=0,"",$L984*Settings!$B$8)</f>
        <v/>
      </c>
      <c r="R984" s="23" t="str">
        <f aca="false">IF(COUNTA($A984:$J984)=0,"",($P984+$Q984)*Settings!$B$9)</f>
        <v/>
      </c>
      <c r="S984" s="23" t="str">
        <f aca="false">IF(COUNTA($A984:$J984)=0,"",$C984+$J984+SUM($M984:$R984))</f>
        <v/>
      </c>
      <c r="T984" s="23" t="str">
        <f aca="false">IF(COUNTA($A984:$J984)=0,"",$L984-$S984)</f>
        <v/>
      </c>
      <c r="U984" s="24" t="str">
        <f aca="false">IF(COUNTA($A984:$J984)=0,"",IF($L984=0,0,$T984/$L984))</f>
        <v/>
      </c>
      <c r="V984" s="24" t="str">
        <f aca="false">IF(COUNTA($A984:$J984)=0,"",IF($D984=0,0,$E984/$D984))</f>
        <v/>
      </c>
      <c r="W984" s="24" t="str">
        <f aca="false">IF(COUNTA($A984:$J984)=0,"",IF($F984=0,0,$G984/$F984))</f>
        <v/>
      </c>
      <c r="X984" s="24" t="str">
        <f aca="false">IF(COUNTA($A984:$J984)=0,"",IF($F984=0,0,$H984/$F984))</f>
        <v/>
      </c>
      <c r="Y984" s="25" t="str">
        <f aca="false">IF(COUNTA($A984:$J984)=0,"",IF($C984=0,0,$L984/$C984))</f>
        <v/>
      </c>
      <c r="Z984" s="23" t="str">
        <f aca="false">IF(COUNTA($A984:$J984)=0,"",IF($G984=0,0,$C984/$G984))</f>
        <v/>
      </c>
      <c r="AA984" s="23" t="str">
        <f aca="false">IF(COUNTA($A984:$J984)=0,"",IF($G984=0,0,$T984/$G984))</f>
        <v/>
      </c>
      <c r="AB984" s="9" t="str">
        <f aca="false">IF(COUNTA($A984:$J984)=0,"",IF($B984="","Pick a product",IF($E984&gt;$D984,"Confirmed &gt; received",IF($F984&gt;$E984,"Dispatched &gt; confirmed",IF($G984+$H984&gt;$F984,"Delivered + returned &gt; dispatched","OK")))))</f>
        <v/>
      </c>
    </row>
    <row r="985" customFormat="false" ht="15" hidden="false" customHeight="false" outlineLevel="0" collapsed="false">
      <c r="A985" s="20"/>
      <c r="B985" s="14"/>
      <c r="C985" s="15"/>
      <c r="D985" s="21"/>
      <c r="E985" s="21"/>
      <c r="F985" s="21"/>
      <c r="G985" s="21"/>
      <c r="H985" s="21"/>
      <c r="I985" s="15"/>
      <c r="J985" s="15"/>
      <c r="K985" s="22" t="str">
        <f aca="false">IF(COUNTA($A985:$J985)=0,"",IF($I985&lt;&gt;"",$I985,IFERROR(INDEX(Settings!$B$14:$B$28,MATCH($B985,Settings!$A$14:$A$28,0)),0)))</f>
        <v/>
      </c>
      <c r="L985" s="23" t="str">
        <f aca="false">IF(COUNTA($A985:$J985)=0,"",$G985*($K985+IFERROR(INDEX(Settings!$C$14:$C$28,MATCH($B985,Settings!$A$14:$A$28,0)),0)))</f>
        <v/>
      </c>
      <c r="M985" s="23" t="str">
        <f aca="false">IF(COUNTA($A985:$J985)=0,"",($G985+$H985*Settings!$B$10)*IFERROR(INDEX(Settings!$D$14:$D$28,MATCH($B985,Settings!$A$14:$A$28,0)),0))</f>
        <v/>
      </c>
      <c r="N985" s="23" t="str">
        <f aca="false">IF(COUNTA($A985:$J985)=0,"",$F985*IFERROR(INDEX(Settings!$E$14:$E$28,MATCH($B985,Settings!$A$14:$A$28,0)),0))</f>
        <v/>
      </c>
      <c r="O985" s="23" t="str">
        <f aca="false">IF(COUNTA($A985:$J985)=0,"",$D985*Settings!$B$5)</f>
        <v/>
      </c>
      <c r="P985" s="23" t="str">
        <f aca="false">IF(COUNTA($A985:$J985)=0,"",$G985*Settings!$B$6+$H985*Settings!$B$7)</f>
        <v/>
      </c>
      <c r="Q985" s="23" t="str">
        <f aca="false">IF(COUNTA($A985:$J985)=0,"",$L985*Settings!$B$8)</f>
        <v/>
      </c>
      <c r="R985" s="23" t="str">
        <f aca="false">IF(COUNTA($A985:$J985)=0,"",($P985+$Q985)*Settings!$B$9)</f>
        <v/>
      </c>
      <c r="S985" s="23" t="str">
        <f aca="false">IF(COUNTA($A985:$J985)=0,"",$C985+$J985+SUM($M985:$R985))</f>
        <v/>
      </c>
      <c r="T985" s="23" t="str">
        <f aca="false">IF(COUNTA($A985:$J985)=0,"",$L985-$S985)</f>
        <v/>
      </c>
      <c r="U985" s="24" t="str">
        <f aca="false">IF(COUNTA($A985:$J985)=0,"",IF($L985=0,0,$T985/$L985))</f>
        <v/>
      </c>
      <c r="V985" s="24" t="str">
        <f aca="false">IF(COUNTA($A985:$J985)=0,"",IF($D985=0,0,$E985/$D985))</f>
        <v/>
      </c>
      <c r="W985" s="24" t="str">
        <f aca="false">IF(COUNTA($A985:$J985)=0,"",IF($F985=0,0,$G985/$F985))</f>
        <v/>
      </c>
      <c r="X985" s="24" t="str">
        <f aca="false">IF(COUNTA($A985:$J985)=0,"",IF($F985=0,0,$H985/$F985))</f>
        <v/>
      </c>
      <c r="Y985" s="25" t="str">
        <f aca="false">IF(COUNTA($A985:$J985)=0,"",IF($C985=0,0,$L985/$C985))</f>
        <v/>
      </c>
      <c r="Z985" s="23" t="str">
        <f aca="false">IF(COUNTA($A985:$J985)=0,"",IF($G985=0,0,$C985/$G985))</f>
        <v/>
      </c>
      <c r="AA985" s="23" t="str">
        <f aca="false">IF(COUNTA($A985:$J985)=0,"",IF($G985=0,0,$T985/$G985))</f>
        <v/>
      </c>
      <c r="AB985" s="9" t="str">
        <f aca="false">IF(COUNTA($A985:$J985)=0,"",IF($B985="","Pick a product",IF($E985&gt;$D985,"Confirmed &gt; received",IF($F985&gt;$E985,"Dispatched &gt; confirmed",IF($G985+$H985&gt;$F985,"Delivered + returned &gt; dispatched","OK")))))</f>
        <v/>
      </c>
    </row>
    <row r="986" customFormat="false" ht="15" hidden="false" customHeight="false" outlineLevel="0" collapsed="false">
      <c r="A986" s="20"/>
      <c r="B986" s="14"/>
      <c r="C986" s="15"/>
      <c r="D986" s="21"/>
      <c r="E986" s="21"/>
      <c r="F986" s="21"/>
      <c r="G986" s="21"/>
      <c r="H986" s="21"/>
      <c r="I986" s="15"/>
      <c r="J986" s="15"/>
      <c r="K986" s="22" t="str">
        <f aca="false">IF(COUNTA($A986:$J986)=0,"",IF($I986&lt;&gt;"",$I986,IFERROR(INDEX(Settings!$B$14:$B$28,MATCH($B986,Settings!$A$14:$A$28,0)),0)))</f>
        <v/>
      </c>
      <c r="L986" s="23" t="str">
        <f aca="false">IF(COUNTA($A986:$J986)=0,"",$G986*($K986+IFERROR(INDEX(Settings!$C$14:$C$28,MATCH($B986,Settings!$A$14:$A$28,0)),0)))</f>
        <v/>
      </c>
      <c r="M986" s="23" t="str">
        <f aca="false">IF(COUNTA($A986:$J986)=0,"",($G986+$H986*Settings!$B$10)*IFERROR(INDEX(Settings!$D$14:$D$28,MATCH($B986,Settings!$A$14:$A$28,0)),0))</f>
        <v/>
      </c>
      <c r="N986" s="23" t="str">
        <f aca="false">IF(COUNTA($A986:$J986)=0,"",$F986*IFERROR(INDEX(Settings!$E$14:$E$28,MATCH($B986,Settings!$A$14:$A$28,0)),0))</f>
        <v/>
      </c>
      <c r="O986" s="23" t="str">
        <f aca="false">IF(COUNTA($A986:$J986)=0,"",$D986*Settings!$B$5)</f>
        <v/>
      </c>
      <c r="P986" s="23" t="str">
        <f aca="false">IF(COUNTA($A986:$J986)=0,"",$G986*Settings!$B$6+$H986*Settings!$B$7)</f>
        <v/>
      </c>
      <c r="Q986" s="23" t="str">
        <f aca="false">IF(COUNTA($A986:$J986)=0,"",$L986*Settings!$B$8)</f>
        <v/>
      </c>
      <c r="R986" s="23" t="str">
        <f aca="false">IF(COUNTA($A986:$J986)=0,"",($P986+$Q986)*Settings!$B$9)</f>
        <v/>
      </c>
      <c r="S986" s="23" t="str">
        <f aca="false">IF(COUNTA($A986:$J986)=0,"",$C986+$J986+SUM($M986:$R986))</f>
        <v/>
      </c>
      <c r="T986" s="23" t="str">
        <f aca="false">IF(COUNTA($A986:$J986)=0,"",$L986-$S986)</f>
        <v/>
      </c>
      <c r="U986" s="24" t="str">
        <f aca="false">IF(COUNTA($A986:$J986)=0,"",IF($L986=0,0,$T986/$L986))</f>
        <v/>
      </c>
      <c r="V986" s="24" t="str">
        <f aca="false">IF(COUNTA($A986:$J986)=0,"",IF($D986=0,0,$E986/$D986))</f>
        <v/>
      </c>
      <c r="W986" s="24" t="str">
        <f aca="false">IF(COUNTA($A986:$J986)=0,"",IF($F986=0,0,$G986/$F986))</f>
        <v/>
      </c>
      <c r="X986" s="24" t="str">
        <f aca="false">IF(COUNTA($A986:$J986)=0,"",IF($F986=0,0,$H986/$F986))</f>
        <v/>
      </c>
      <c r="Y986" s="25" t="str">
        <f aca="false">IF(COUNTA($A986:$J986)=0,"",IF($C986=0,0,$L986/$C986))</f>
        <v/>
      </c>
      <c r="Z986" s="23" t="str">
        <f aca="false">IF(COUNTA($A986:$J986)=0,"",IF($G986=0,0,$C986/$G986))</f>
        <v/>
      </c>
      <c r="AA986" s="23" t="str">
        <f aca="false">IF(COUNTA($A986:$J986)=0,"",IF($G986=0,0,$T986/$G986))</f>
        <v/>
      </c>
      <c r="AB986" s="9" t="str">
        <f aca="false">IF(COUNTA($A986:$J986)=0,"",IF($B986="","Pick a product",IF($E986&gt;$D986,"Confirmed &gt; received",IF($F986&gt;$E986,"Dispatched &gt; confirmed",IF($G986+$H986&gt;$F986,"Delivered + returned &gt; dispatched","OK")))))</f>
        <v/>
      </c>
    </row>
    <row r="987" customFormat="false" ht="15" hidden="false" customHeight="false" outlineLevel="0" collapsed="false">
      <c r="A987" s="20"/>
      <c r="B987" s="14"/>
      <c r="C987" s="15"/>
      <c r="D987" s="21"/>
      <c r="E987" s="21"/>
      <c r="F987" s="21"/>
      <c r="G987" s="21"/>
      <c r="H987" s="21"/>
      <c r="I987" s="15"/>
      <c r="J987" s="15"/>
      <c r="K987" s="22" t="str">
        <f aca="false">IF(COUNTA($A987:$J987)=0,"",IF($I987&lt;&gt;"",$I987,IFERROR(INDEX(Settings!$B$14:$B$28,MATCH($B987,Settings!$A$14:$A$28,0)),0)))</f>
        <v/>
      </c>
      <c r="L987" s="23" t="str">
        <f aca="false">IF(COUNTA($A987:$J987)=0,"",$G987*($K987+IFERROR(INDEX(Settings!$C$14:$C$28,MATCH($B987,Settings!$A$14:$A$28,0)),0)))</f>
        <v/>
      </c>
      <c r="M987" s="23" t="str">
        <f aca="false">IF(COUNTA($A987:$J987)=0,"",($G987+$H987*Settings!$B$10)*IFERROR(INDEX(Settings!$D$14:$D$28,MATCH($B987,Settings!$A$14:$A$28,0)),0))</f>
        <v/>
      </c>
      <c r="N987" s="23" t="str">
        <f aca="false">IF(COUNTA($A987:$J987)=0,"",$F987*IFERROR(INDEX(Settings!$E$14:$E$28,MATCH($B987,Settings!$A$14:$A$28,0)),0))</f>
        <v/>
      </c>
      <c r="O987" s="23" t="str">
        <f aca="false">IF(COUNTA($A987:$J987)=0,"",$D987*Settings!$B$5)</f>
        <v/>
      </c>
      <c r="P987" s="23" t="str">
        <f aca="false">IF(COUNTA($A987:$J987)=0,"",$G987*Settings!$B$6+$H987*Settings!$B$7)</f>
        <v/>
      </c>
      <c r="Q987" s="23" t="str">
        <f aca="false">IF(COUNTA($A987:$J987)=0,"",$L987*Settings!$B$8)</f>
        <v/>
      </c>
      <c r="R987" s="23" t="str">
        <f aca="false">IF(COUNTA($A987:$J987)=0,"",($P987+$Q987)*Settings!$B$9)</f>
        <v/>
      </c>
      <c r="S987" s="23" t="str">
        <f aca="false">IF(COUNTA($A987:$J987)=0,"",$C987+$J987+SUM($M987:$R987))</f>
        <v/>
      </c>
      <c r="T987" s="23" t="str">
        <f aca="false">IF(COUNTA($A987:$J987)=0,"",$L987-$S987)</f>
        <v/>
      </c>
      <c r="U987" s="24" t="str">
        <f aca="false">IF(COUNTA($A987:$J987)=0,"",IF($L987=0,0,$T987/$L987))</f>
        <v/>
      </c>
      <c r="V987" s="24" t="str">
        <f aca="false">IF(COUNTA($A987:$J987)=0,"",IF($D987=0,0,$E987/$D987))</f>
        <v/>
      </c>
      <c r="W987" s="24" t="str">
        <f aca="false">IF(COUNTA($A987:$J987)=0,"",IF($F987=0,0,$G987/$F987))</f>
        <v/>
      </c>
      <c r="X987" s="24" t="str">
        <f aca="false">IF(COUNTA($A987:$J987)=0,"",IF($F987=0,0,$H987/$F987))</f>
        <v/>
      </c>
      <c r="Y987" s="25" t="str">
        <f aca="false">IF(COUNTA($A987:$J987)=0,"",IF($C987=0,0,$L987/$C987))</f>
        <v/>
      </c>
      <c r="Z987" s="23" t="str">
        <f aca="false">IF(COUNTA($A987:$J987)=0,"",IF($G987=0,0,$C987/$G987))</f>
        <v/>
      </c>
      <c r="AA987" s="23" t="str">
        <f aca="false">IF(COUNTA($A987:$J987)=0,"",IF($G987=0,0,$T987/$G987))</f>
        <v/>
      </c>
      <c r="AB987" s="9" t="str">
        <f aca="false">IF(COUNTA($A987:$J987)=0,"",IF($B987="","Pick a product",IF($E987&gt;$D987,"Confirmed &gt; received",IF($F987&gt;$E987,"Dispatched &gt; confirmed",IF($G987+$H987&gt;$F987,"Delivered + returned &gt; dispatched","OK")))))</f>
        <v/>
      </c>
    </row>
    <row r="988" customFormat="false" ht="15" hidden="false" customHeight="false" outlineLevel="0" collapsed="false">
      <c r="A988" s="20"/>
      <c r="B988" s="14"/>
      <c r="C988" s="15"/>
      <c r="D988" s="21"/>
      <c r="E988" s="21"/>
      <c r="F988" s="21"/>
      <c r="G988" s="21"/>
      <c r="H988" s="21"/>
      <c r="I988" s="15"/>
      <c r="J988" s="15"/>
      <c r="K988" s="22" t="str">
        <f aca="false">IF(COUNTA($A988:$J988)=0,"",IF($I988&lt;&gt;"",$I988,IFERROR(INDEX(Settings!$B$14:$B$28,MATCH($B988,Settings!$A$14:$A$28,0)),0)))</f>
        <v/>
      </c>
      <c r="L988" s="23" t="str">
        <f aca="false">IF(COUNTA($A988:$J988)=0,"",$G988*($K988+IFERROR(INDEX(Settings!$C$14:$C$28,MATCH($B988,Settings!$A$14:$A$28,0)),0)))</f>
        <v/>
      </c>
      <c r="M988" s="23" t="str">
        <f aca="false">IF(COUNTA($A988:$J988)=0,"",($G988+$H988*Settings!$B$10)*IFERROR(INDEX(Settings!$D$14:$D$28,MATCH($B988,Settings!$A$14:$A$28,0)),0))</f>
        <v/>
      </c>
      <c r="N988" s="23" t="str">
        <f aca="false">IF(COUNTA($A988:$J988)=0,"",$F988*IFERROR(INDEX(Settings!$E$14:$E$28,MATCH($B988,Settings!$A$14:$A$28,0)),0))</f>
        <v/>
      </c>
      <c r="O988" s="23" t="str">
        <f aca="false">IF(COUNTA($A988:$J988)=0,"",$D988*Settings!$B$5)</f>
        <v/>
      </c>
      <c r="P988" s="23" t="str">
        <f aca="false">IF(COUNTA($A988:$J988)=0,"",$G988*Settings!$B$6+$H988*Settings!$B$7)</f>
        <v/>
      </c>
      <c r="Q988" s="23" t="str">
        <f aca="false">IF(COUNTA($A988:$J988)=0,"",$L988*Settings!$B$8)</f>
        <v/>
      </c>
      <c r="R988" s="23" t="str">
        <f aca="false">IF(COUNTA($A988:$J988)=0,"",($P988+$Q988)*Settings!$B$9)</f>
        <v/>
      </c>
      <c r="S988" s="23" t="str">
        <f aca="false">IF(COUNTA($A988:$J988)=0,"",$C988+$J988+SUM($M988:$R988))</f>
        <v/>
      </c>
      <c r="T988" s="23" t="str">
        <f aca="false">IF(COUNTA($A988:$J988)=0,"",$L988-$S988)</f>
        <v/>
      </c>
      <c r="U988" s="24" t="str">
        <f aca="false">IF(COUNTA($A988:$J988)=0,"",IF($L988=0,0,$T988/$L988))</f>
        <v/>
      </c>
      <c r="V988" s="24" t="str">
        <f aca="false">IF(COUNTA($A988:$J988)=0,"",IF($D988=0,0,$E988/$D988))</f>
        <v/>
      </c>
      <c r="W988" s="24" t="str">
        <f aca="false">IF(COUNTA($A988:$J988)=0,"",IF($F988=0,0,$G988/$F988))</f>
        <v/>
      </c>
      <c r="X988" s="24" t="str">
        <f aca="false">IF(COUNTA($A988:$J988)=0,"",IF($F988=0,0,$H988/$F988))</f>
        <v/>
      </c>
      <c r="Y988" s="25" t="str">
        <f aca="false">IF(COUNTA($A988:$J988)=0,"",IF($C988=0,0,$L988/$C988))</f>
        <v/>
      </c>
      <c r="Z988" s="23" t="str">
        <f aca="false">IF(COUNTA($A988:$J988)=0,"",IF($G988=0,0,$C988/$G988))</f>
        <v/>
      </c>
      <c r="AA988" s="23" t="str">
        <f aca="false">IF(COUNTA($A988:$J988)=0,"",IF($G988=0,0,$T988/$G988))</f>
        <v/>
      </c>
      <c r="AB988" s="9" t="str">
        <f aca="false">IF(COUNTA($A988:$J988)=0,"",IF($B988="","Pick a product",IF($E988&gt;$D988,"Confirmed &gt; received",IF($F988&gt;$E988,"Dispatched &gt; confirmed",IF($G988+$H988&gt;$F988,"Delivered + returned &gt; dispatched","OK")))))</f>
        <v/>
      </c>
    </row>
    <row r="989" customFormat="false" ht="15" hidden="false" customHeight="false" outlineLevel="0" collapsed="false">
      <c r="A989" s="20"/>
      <c r="B989" s="14"/>
      <c r="C989" s="15"/>
      <c r="D989" s="21"/>
      <c r="E989" s="21"/>
      <c r="F989" s="21"/>
      <c r="G989" s="21"/>
      <c r="H989" s="21"/>
      <c r="I989" s="15"/>
      <c r="J989" s="15"/>
      <c r="K989" s="22" t="str">
        <f aca="false">IF(COUNTA($A989:$J989)=0,"",IF($I989&lt;&gt;"",$I989,IFERROR(INDEX(Settings!$B$14:$B$28,MATCH($B989,Settings!$A$14:$A$28,0)),0)))</f>
        <v/>
      </c>
      <c r="L989" s="23" t="str">
        <f aca="false">IF(COUNTA($A989:$J989)=0,"",$G989*($K989+IFERROR(INDEX(Settings!$C$14:$C$28,MATCH($B989,Settings!$A$14:$A$28,0)),0)))</f>
        <v/>
      </c>
      <c r="M989" s="23" t="str">
        <f aca="false">IF(COUNTA($A989:$J989)=0,"",($G989+$H989*Settings!$B$10)*IFERROR(INDEX(Settings!$D$14:$D$28,MATCH($B989,Settings!$A$14:$A$28,0)),0))</f>
        <v/>
      </c>
      <c r="N989" s="23" t="str">
        <f aca="false">IF(COUNTA($A989:$J989)=0,"",$F989*IFERROR(INDEX(Settings!$E$14:$E$28,MATCH($B989,Settings!$A$14:$A$28,0)),0))</f>
        <v/>
      </c>
      <c r="O989" s="23" t="str">
        <f aca="false">IF(COUNTA($A989:$J989)=0,"",$D989*Settings!$B$5)</f>
        <v/>
      </c>
      <c r="P989" s="23" t="str">
        <f aca="false">IF(COUNTA($A989:$J989)=0,"",$G989*Settings!$B$6+$H989*Settings!$B$7)</f>
        <v/>
      </c>
      <c r="Q989" s="23" t="str">
        <f aca="false">IF(COUNTA($A989:$J989)=0,"",$L989*Settings!$B$8)</f>
        <v/>
      </c>
      <c r="R989" s="23" t="str">
        <f aca="false">IF(COUNTA($A989:$J989)=0,"",($P989+$Q989)*Settings!$B$9)</f>
        <v/>
      </c>
      <c r="S989" s="23" t="str">
        <f aca="false">IF(COUNTA($A989:$J989)=0,"",$C989+$J989+SUM($M989:$R989))</f>
        <v/>
      </c>
      <c r="T989" s="23" t="str">
        <f aca="false">IF(COUNTA($A989:$J989)=0,"",$L989-$S989)</f>
        <v/>
      </c>
      <c r="U989" s="24" t="str">
        <f aca="false">IF(COUNTA($A989:$J989)=0,"",IF($L989=0,0,$T989/$L989))</f>
        <v/>
      </c>
      <c r="V989" s="24" t="str">
        <f aca="false">IF(COUNTA($A989:$J989)=0,"",IF($D989=0,0,$E989/$D989))</f>
        <v/>
      </c>
      <c r="W989" s="24" t="str">
        <f aca="false">IF(COUNTA($A989:$J989)=0,"",IF($F989=0,0,$G989/$F989))</f>
        <v/>
      </c>
      <c r="X989" s="24" t="str">
        <f aca="false">IF(COUNTA($A989:$J989)=0,"",IF($F989=0,0,$H989/$F989))</f>
        <v/>
      </c>
      <c r="Y989" s="25" t="str">
        <f aca="false">IF(COUNTA($A989:$J989)=0,"",IF($C989=0,0,$L989/$C989))</f>
        <v/>
      </c>
      <c r="Z989" s="23" t="str">
        <f aca="false">IF(COUNTA($A989:$J989)=0,"",IF($G989=0,0,$C989/$G989))</f>
        <v/>
      </c>
      <c r="AA989" s="23" t="str">
        <f aca="false">IF(COUNTA($A989:$J989)=0,"",IF($G989=0,0,$T989/$G989))</f>
        <v/>
      </c>
      <c r="AB989" s="9" t="str">
        <f aca="false">IF(COUNTA($A989:$J989)=0,"",IF($B989="","Pick a product",IF($E989&gt;$D989,"Confirmed &gt; received",IF($F989&gt;$E989,"Dispatched &gt; confirmed",IF($G989+$H989&gt;$F989,"Delivered + returned &gt; dispatched","OK")))))</f>
        <v/>
      </c>
    </row>
    <row r="990" customFormat="false" ht="15" hidden="false" customHeight="false" outlineLevel="0" collapsed="false">
      <c r="A990" s="20"/>
      <c r="B990" s="14"/>
      <c r="C990" s="15"/>
      <c r="D990" s="21"/>
      <c r="E990" s="21"/>
      <c r="F990" s="21"/>
      <c r="G990" s="21"/>
      <c r="H990" s="21"/>
      <c r="I990" s="15"/>
      <c r="J990" s="15"/>
      <c r="K990" s="22" t="str">
        <f aca="false">IF(COUNTA($A990:$J990)=0,"",IF($I990&lt;&gt;"",$I990,IFERROR(INDEX(Settings!$B$14:$B$28,MATCH($B990,Settings!$A$14:$A$28,0)),0)))</f>
        <v/>
      </c>
      <c r="L990" s="23" t="str">
        <f aca="false">IF(COUNTA($A990:$J990)=0,"",$G990*($K990+IFERROR(INDEX(Settings!$C$14:$C$28,MATCH($B990,Settings!$A$14:$A$28,0)),0)))</f>
        <v/>
      </c>
      <c r="M990" s="23" t="str">
        <f aca="false">IF(COUNTA($A990:$J990)=0,"",($G990+$H990*Settings!$B$10)*IFERROR(INDEX(Settings!$D$14:$D$28,MATCH($B990,Settings!$A$14:$A$28,0)),0))</f>
        <v/>
      </c>
      <c r="N990" s="23" t="str">
        <f aca="false">IF(COUNTA($A990:$J990)=0,"",$F990*IFERROR(INDEX(Settings!$E$14:$E$28,MATCH($B990,Settings!$A$14:$A$28,0)),0))</f>
        <v/>
      </c>
      <c r="O990" s="23" t="str">
        <f aca="false">IF(COUNTA($A990:$J990)=0,"",$D990*Settings!$B$5)</f>
        <v/>
      </c>
      <c r="P990" s="23" t="str">
        <f aca="false">IF(COUNTA($A990:$J990)=0,"",$G990*Settings!$B$6+$H990*Settings!$B$7)</f>
        <v/>
      </c>
      <c r="Q990" s="23" t="str">
        <f aca="false">IF(COUNTA($A990:$J990)=0,"",$L990*Settings!$B$8)</f>
        <v/>
      </c>
      <c r="R990" s="23" t="str">
        <f aca="false">IF(COUNTA($A990:$J990)=0,"",($P990+$Q990)*Settings!$B$9)</f>
        <v/>
      </c>
      <c r="S990" s="23" t="str">
        <f aca="false">IF(COUNTA($A990:$J990)=0,"",$C990+$J990+SUM($M990:$R990))</f>
        <v/>
      </c>
      <c r="T990" s="23" t="str">
        <f aca="false">IF(COUNTA($A990:$J990)=0,"",$L990-$S990)</f>
        <v/>
      </c>
      <c r="U990" s="24" t="str">
        <f aca="false">IF(COUNTA($A990:$J990)=0,"",IF($L990=0,0,$T990/$L990))</f>
        <v/>
      </c>
      <c r="V990" s="24" t="str">
        <f aca="false">IF(COUNTA($A990:$J990)=0,"",IF($D990=0,0,$E990/$D990))</f>
        <v/>
      </c>
      <c r="W990" s="24" t="str">
        <f aca="false">IF(COUNTA($A990:$J990)=0,"",IF($F990=0,0,$G990/$F990))</f>
        <v/>
      </c>
      <c r="X990" s="24" t="str">
        <f aca="false">IF(COUNTA($A990:$J990)=0,"",IF($F990=0,0,$H990/$F990))</f>
        <v/>
      </c>
      <c r="Y990" s="25" t="str">
        <f aca="false">IF(COUNTA($A990:$J990)=0,"",IF($C990=0,0,$L990/$C990))</f>
        <v/>
      </c>
      <c r="Z990" s="23" t="str">
        <f aca="false">IF(COUNTA($A990:$J990)=0,"",IF($G990=0,0,$C990/$G990))</f>
        <v/>
      </c>
      <c r="AA990" s="23" t="str">
        <f aca="false">IF(COUNTA($A990:$J990)=0,"",IF($G990=0,0,$T990/$G990))</f>
        <v/>
      </c>
      <c r="AB990" s="9" t="str">
        <f aca="false">IF(COUNTA($A990:$J990)=0,"",IF($B990="","Pick a product",IF($E990&gt;$D990,"Confirmed &gt; received",IF($F990&gt;$E990,"Dispatched &gt; confirmed",IF($G990+$H990&gt;$F990,"Delivered + returned &gt; dispatched","OK")))))</f>
        <v/>
      </c>
    </row>
    <row r="991" customFormat="false" ht="15" hidden="false" customHeight="false" outlineLevel="0" collapsed="false">
      <c r="A991" s="20"/>
      <c r="B991" s="14"/>
      <c r="C991" s="15"/>
      <c r="D991" s="21"/>
      <c r="E991" s="21"/>
      <c r="F991" s="21"/>
      <c r="G991" s="21"/>
      <c r="H991" s="21"/>
      <c r="I991" s="15"/>
      <c r="J991" s="15"/>
      <c r="K991" s="22" t="str">
        <f aca="false">IF(COUNTA($A991:$J991)=0,"",IF($I991&lt;&gt;"",$I991,IFERROR(INDEX(Settings!$B$14:$B$28,MATCH($B991,Settings!$A$14:$A$28,0)),0)))</f>
        <v/>
      </c>
      <c r="L991" s="23" t="str">
        <f aca="false">IF(COUNTA($A991:$J991)=0,"",$G991*($K991+IFERROR(INDEX(Settings!$C$14:$C$28,MATCH($B991,Settings!$A$14:$A$28,0)),0)))</f>
        <v/>
      </c>
      <c r="M991" s="23" t="str">
        <f aca="false">IF(COUNTA($A991:$J991)=0,"",($G991+$H991*Settings!$B$10)*IFERROR(INDEX(Settings!$D$14:$D$28,MATCH($B991,Settings!$A$14:$A$28,0)),0))</f>
        <v/>
      </c>
      <c r="N991" s="23" t="str">
        <f aca="false">IF(COUNTA($A991:$J991)=0,"",$F991*IFERROR(INDEX(Settings!$E$14:$E$28,MATCH($B991,Settings!$A$14:$A$28,0)),0))</f>
        <v/>
      </c>
      <c r="O991" s="23" t="str">
        <f aca="false">IF(COUNTA($A991:$J991)=0,"",$D991*Settings!$B$5)</f>
        <v/>
      </c>
      <c r="P991" s="23" t="str">
        <f aca="false">IF(COUNTA($A991:$J991)=0,"",$G991*Settings!$B$6+$H991*Settings!$B$7)</f>
        <v/>
      </c>
      <c r="Q991" s="23" t="str">
        <f aca="false">IF(COUNTA($A991:$J991)=0,"",$L991*Settings!$B$8)</f>
        <v/>
      </c>
      <c r="R991" s="23" t="str">
        <f aca="false">IF(COUNTA($A991:$J991)=0,"",($P991+$Q991)*Settings!$B$9)</f>
        <v/>
      </c>
      <c r="S991" s="23" t="str">
        <f aca="false">IF(COUNTA($A991:$J991)=0,"",$C991+$J991+SUM($M991:$R991))</f>
        <v/>
      </c>
      <c r="T991" s="23" t="str">
        <f aca="false">IF(COUNTA($A991:$J991)=0,"",$L991-$S991)</f>
        <v/>
      </c>
      <c r="U991" s="24" t="str">
        <f aca="false">IF(COUNTA($A991:$J991)=0,"",IF($L991=0,0,$T991/$L991))</f>
        <v/>
      </c>
      <c r="V991" s="24" t="str">
        <f aca="false">IF(COUNTA($A991:$J991)=0,"",IF($D991=0,0,$E991/$D991))</f>
        <v/>
      </c>
      <c r="W991" s="24" t="str">
        <f aca="false">IF(COUNTA($A991:$J991)=0,"",IF($F991=0,0,$G991/$F991))</f>
        <v/>
      </c>
      <c r="X991" s="24" t="str">
        <f aca="false">IF(COUNTA($A991:$J991)=0,"",IF($F991=0,0,$H991/$F991))</f>
        <v/>
      </c>
      <c r="Y991" s="25" t="str">
        <f aca="false">IF(COUNTA($A991:$J991)=0,"",IF($C991=0,0,$L991/$C991))</f>
        <v/>
      </c>
      <c r="Z991" s="23" t="str">
        <f aca="false">IF(COUNTA($A991:$J991)=0,"",IF($G991=0,0,$C991/$G991))</f>
        <v/>
      </c>
      <c r="AA991" s="23" t="str">
        <f aca="false">IF(COUNTA($A991:$J991)=0,"",IF($G991=0,0,$T991/$G991))</f>
        <v/>
      </c>
      <c r="AB991" s="9" t="str">
        <f aca="false">IF(COUNTA($A991:$J991)=0,"",IF($B991="","Pick a product",IF($E991&gt;$D991,"Confirmed &gt; received",IF($F991&gt;$E991,"Dispatched &gt; confirmed",IF($G991+$H991&gt;$F991,"Delivered + returned &gt; dispatched","OK")))))</f>
        <v/>
      </c>
    </row>
    <row r="992" customFormat="false" ht="15" hidden="false" customHeight="false" outlineLevel="0" collapsed="false">
      <c r="A992" s="20"/>
      <c r="B992" s="14"/>
      <c r="C992" s="15"/>
      <c r="D992" s="21"/>
      <c r="E992" s="21"/>
      <c r="F992" s="21"/>
      <c r="G992" s="21"/>
      <c r="H992" s="21"/>
      <c r="I992" s="15"/>
      <c r="J992" s="15"/>
      <c r="K992" s="22" t="str">
        <f aca="false">IF(COUNTA($A992:$J992)=0,"",IF($I992&lt;&gt;"",$I992,IFERROR(INDEX(Settings!$B$14:$B$28,MATCH($B992,Settings!$A$14:$A$28,0)),0)))</f>
        <v/>
      </c>
      <c r="L992" s="23" t="str">
        <f aca="false">IF(COUNTA($A992:$J992)=0,"",$G992*($K992+IFERROR(INDEX(Settings!$C$14:$C$28,MATCH($B992,Settings!$A$14:$A$28,0)),0)))</f>
        <v/>
      </c>
      <c r="M992" s="23" t="str">
        <f aca="false">IF(COUNTA($A992:$J992)=0,"",($G992+$H992*Settings!$B$10)*IFERROR(INDEX(Settings!$D$14:$D$28,MATCH($B992,Settings!$A$14:$A$28,0)),0))</f>
        <v/>
      </c>
      <c r="N992" s="23" t="str">
        <f aca="false">IF(COUNTA($A992:$J992)=0,"",$F992*IFERROR(INDEX(Settings!$E$14:$E$28,MATCH($B992,Settings!$A$14:$A$28,0)),0))</f>
        <v/>
      </c>
      <c r="O992" s="23" t="str">
        <f aca="false">IF(COUNTA($A992:$J992)=0,"",$D992*Settings!$B$5)</f>
        <v/>
      </c>
      <c r="P992" s="23" t="str">
        <f aca="false">IF(COUNTA($A992:$J992)=0,"",$G992*Settings!$B$6+$H992*Settings!$B$7)</f>
        <v/>
      </c>
      <c r="Q992" s="23" t="str">
        <f aca="false">IF(COUNTA($A992:$J992)=0,"",$L992*Settings!$B$8)</f>
        <v/>
      </c>
      <c r="R992" s="23" t="str">
        <f aca="false">IF(COUNTA($A992:$J992)=0,"",($P992+$Q992)*Settings!$B$9)</f>
        <v/>
      </c>
      <c r="S992" s="23" t="str">
        <f aca="false">IF(COUNTA($A992:$J992)=0,"",$C992+$J992+SUM($M992:$R992))</f>
        <v/>
      </c>
      <c r="T992" s="23" t="str">
        <f aca="false">IF(COUNTA($A992:$J992)=0,"",$L992-$S992)</f>
        <v/>
      </c>
      <c r="U992" s="24" t="str">
        <f aca="false">IF(COUNTA($A992:$J992)=0,"",IF($L992=0,0,$T992/$L992))</f>
        <v/>
      </c>
      <c r="V992" s="24" t="str">
        <f aca="false">IF(COUNTA($A992:$J992)=0,"",IF($D992=0,0,$E992/$D992))</f>
        <v/>
      </c>
      <c r="W992" s="24" t="str">
        <f aca="false">IF(COUNTA($A992:$J992)=0,"",IF($F992=0,0,$G992/$F992))</f>
        <v/>
      </c>
      <c r="X992" s="24" t="str">
        <f aca="false">IF(COUNTA($A992:$J992)=0,"",IF($F992=0,0,$H992/$F992))</f>
        <v/>
      </c>
      <c r="Y992" s="25" t="str">
        <f aca="false">IF(COUNTA($A992:$J992)=0,"",IF($C992=0,0,$L992/$C992))</f>
        <v/>
      </c>
      <c r="Z992" s="23" t="str">
        <f aca="false">IF(COUNTA($A992:$J992)=0,"",IF($G992=0,0,$C992/$G992))</f>
        <v/>
      </c>
      <c r="AA992" s="23" t="str">
        <f aca="false">IF(COUNTA($A992:$J992)=0,"",IF($G992=0,0,$T992/$G992))</f>
        <v/>
      </c>
      <c r="AB992" s="9" t="str">
        <f aca="false">IF(COUNTA($A992:$J992)=0,"",IF($B992="","Pick a product",IF($E992&gt;$D992,"Confirmed &gt; received",IF($F992&gt;$E992,"Dispatched &gt; confirmed",IF($G992+$H992&gt;$F992,"Delivered + returned &gt; dispatched","OK")))))</f>
        <v/>
      </c>
    </row>
    <row r="993" customFormat="false" ht="15" hidden="false" customHeight="false" outlineLevel="0" collapsed="false">
      <c r="A993" s="20"/>
      <c r="B993" s="14"/>
      <c r="C993" s="15"/>
      <c r="D993" s="21"/>
      <c r="E993" s="21"/>
      <c r="F993" s="21"/>
      <c r="G993" s="21"/>
      <c r="H993" s="21"/>
      <c r="I993" s="15"/>
      <c r="J993" s="15"/>
      <c r="K993" s="22" t="str">
        <f aca="false">IF(COUNTA($A993:$J993)=0,"",IF($I993&lt;&gt;"",$I993,IFERROR(INDEX(Settings!$B$14:$B$28,MATCH($B993,Settings!$A$14:$A$28,0)),0)))</f>
        <v/>
      </c>
      <c r="L993" s="23" t="str">
        <f aca="false">IF(COUNTA($A993:$J993)=0,"",$G993*($K993+IFERROR(INDEX(Settings!$C$14:$C$28,MATCH($B993,Settings!$A$14:$A$28,0)),0)))</f>
        <v/>
      </c>
      <c r="M993" s="23" t="str">
        <f aca="false">IF(COUNTA($A993:$J993)=0,"",($G993+$H993*Settings!$B$10)*IFERROR(INDEX(Settings!$D$14:$D$28,MATCH($B993,Settings!$A$14:$A$28,0)),0))</f>
        <v/>
      </c>
      <c r="N993" s="23" t="str">
        <f aca="false">IF(COUNTA($A993:$J993)=0,"",$F993*IFERROR(INDEX(Settings!$E$14:$E$28,MATCH($B993,Settings!$A$14:$A$28,0)),0))</f>
        <v/>
      </c>
      <c r="O993" s="23" t="str">
        <f aca="false">IF(COUNTA($A993:$J993)=0,"",$D993*Settings!$B$5)</f>
        <v/>
      </c>
      <c r="P993" s="23" t="str">
        <f aca="false">IF(COUNTA($A993:$J993)=0,"",$G993*Settings!$B$6+$H993*Settings!$B$7)</f>
        <v/>
      </c>
      <c r="Q993" s="23" t="str">
        <f aca="false">IF(COUNTA($A993:$J993)=0,"",$L993*Settings!$B$8)</f>
        <v/>
      </c>
      <c r="R993" s="23" t="str">
        <f aca="false">IF(COUNTA($A993:$J993)=0,"",($P993+$Q993)*Settings!$B$9)</f>
        <v/>
      </c>
      <c r="S993" s="23" t="str">
        <f aca="false">IF(COUNTA($A993:$J993)=0,"",$C993+$J993+SUM($M993:$R993))</f>
        <v/>
      </c>
      <c r="T993" s="23" t="str">
        <f aca="false">IF(COUNTA($A993:$J993)=0,"",$L993-$S993)</f>
        <v/>
      </c>
      <c r="U993" s="24" t="str">
        <f aca="false">IF(COUNTA($A993:$J993)=0,"",IF($L993=0,0,$T993/$L993))</f>
        <v/>
      </c>
      <c r="V993" s="24" t="str">
        <f aca="false">IF(COUNTA($A993:$J993)=0,"",IF($D993=0,0,$E993/$D993))</f>
        <v/>
      </c>
      <c r="W993" s="24" t="str">
        <f aca="false">IF(COUNTA($A993:$J993)=0,"",IF($F993=0,0,$G993/$F993))</f>
        <v/>
      </c>
      <c r="X993" s="24" t="str">
        <f aca="false">IF(COUNTA($A993:$J993)=0,"",IF($F993=0,0,$H993/$F993))</f>
        <v/>
      </c>
      <c r="Y993" s="25" t="str">
        <f aca="false">IF(COUNTA($A993:$J993)=0,"",IF($C993=0,0,$L993/$C993))</f>
        <v/>
      </c>
      <c r="Z993" s="23" t="str">
        <f aca="false">IF(COUNTA($A993:$J993)=0,"",IF($G993=0,0,$C993/$G993))</f>
        <v/>
      </c>
      <c r="AA993" s="23" t="str">
        <f aca="false">IF(COUNTA($A993:$J993)=0,"",IF($G993=0,0,$T993/$G993))</f>
        <v/>
      </c>
      <c r="AB993" s="9" t="str">
        <f aca="false">IF(COUNTA($A993:$J993)=0,"",IF($B993="","Pick a product",IF($E993&gt;$D993,"Confirmed &gt; received",IF($F993&gt;$E993,"Dispatched &gt; confirmed",IF($G993+$H993&gt;$F993,"Delivered + returned &gt; dispatched","OK")))))</f>
        <v/>
      </c>
    </row>
    <row r="994" customFormat="false" ht="15" hidden="false" customHeight="false" outlineLevel="0" collapsed="false">
      <c r="A994" s="20"/>
      <c r="B994" s="14"/>
      <c r="C994" s="15"/>
      <c r="D994" s="21"/>
      <c r="E994" s="21"/>
      <c r="F994" s="21"/>
      <c r="G994" s="21"/>
      <c r="H994" s="21"/>
      <c r="I994" s="15"/>
      <c r="J994" s="15"/>
      <c r="K994" s="22" t="str">
        <f aca="false">IF(COUNTA($A994:$J994)=0,"",IF($I994&lt;&gt;"",$I994,IFERROR(INDEX(Settings!$B$14:$B$28,MATCH($B994,Settings!$A$14:$A$28,0)),0)))</f>
        <v/>
      </c>
      <c r="L994" s="23" t="str">
        <f aca="false">IF(COUNTA($A994:$J994)=0,"",$G994*($K994+IFERROR(INDEX(Settings!$C$14:$C$28,MATCH($B994,Settings!$A$14:$A$28,0)),0)))</f>
        <v/>
      </c>
      <c r="M994" s="23" t="str">
        <f aca="false">IF(COUNTA($A994:$J994)=0,"",($G994+$H994*Settings!$B$10)*IFERROR(INDEX(Settings!$D$14:$D$28,MATCH($B994,Settings!$A$14:$A$28,0)),0))</f>
        <v/>
      </c>
      <c r="N994" s="23" t="str">
        <f aca="false">IF(COUNTA($A994:$J994)=0,"",$F994*IFERROR(INDEX(Settings!$E$14:$E$28,MATCH($B994,Settings!$A$14:$A$28,0)),0))</f>
        <v/>
      </c>
      <c r="O994" s="23" t="str">
        <f aca="false">IF(COUNTA($A994:$J994)=0,"",$D994*Settings!$B$5)</f>
        <v/>
      </c>
      <c r="P994" s="23" t="str">
        <f aca="false">IF(COUNTA($A994:$J994)=0,"",$G994*Settings!$B$6+$H994*Settings!$B$7)</f>
        <v/>
      </c>
      <c r="Q994" s="23" t="str">
        <f aca="false">IF(COUNTA($A994:$J994)=0,"",$L994*Settings!$B$8)</f>
        <v/>
      </c>
      <c r="R994" s="23" t="str">
        <f aca="false">IF(COUNTA($A994:$J994)=0,"",($P994+$Q994)*Settings!$B$9)</f>
        <v/>
      </c>
      <c r="S994" s="23" t="str">
        <f aca="false">IF(COUNTA($A994:$J994)=0,"",$C994+$J994+SUM($M994:$R994))</f>
        <v/>
      </c>
      <c r="T994" s="23" t="str">
        <f aca="false">IF(COUNTA($A994:$J994)=0,"",$L994-$S994)</f>
        <v/>
      </c>
      <c r="U994" s="24" t="str">
        <f aca="false">IF(COUNTA($A994:$J994)=0,"",IF($L994=0,0,$T994/$L994))</f>
        <v/>
      </c>
      <c r="V994" s="24" t="str">
        <f aca="false">IF(COUNTA($A994:$J994)=0,"",IF($D994=0,0,$E994/$D994))</f>
        <v/>
      </c>
      <c r="W994" s="24" t="str">
        <f aca="false">IF(COUNTA($A994:$J994)=0,"",IF($F994=0,0,$G994/$F994))</f>
        <v/>
      </c>
      <c r="X994" s="24" t="str">
        <f aca="false">IF(COUNTA($A994:$J994)=0,"",IF($F994=0,0,$H994/$F994))</f>
        <v/>
      </c>
      <c r="Y994" s="25" t="str">
        <f aca="false">IF(COUNTA($A994:$J994)=0,"",IF($C994=0,0,$L994/$C994))</f>
        <v/>
      </c>
      <c r="Z994" s="23" t="str">
        <f aca="false">IF(COUNTA($A994:$J994)=0,"",IF($G994=0,0,$C994/$G994))</f>
        <v/>
      </c>
      <c r="AA994" s="23" t="str">
        <f aca="false">IF(COUNTA($A994:$J994)=0,"",IF($G994=0,0,$T994/$G994))</f>
        <v/>
      </c>
      <c r="AB994" s="9" t="str">
        <f aca="false">IF(COUNTA($A994:$J994)=0,"",IF($B994="","Pick a product",IF($E994&gt;$D994,"Confirmed &gt; received",IF($F994&gt;$E994,"Dispatched &gt; confirmed",IF($G994+$H994&gt;$F994,"Delivered + returned &gt; dispatched","OK")))))</f>
        <v/>
      </c>
    </row>
    <row r="995" customFormat="false" ht="15" hidden="false" customHeight="false" outlineLevel="0" collapsed="false">
      <c r="A995" s="20"/>
      <c r="B995" s="14"/>
      <c r="C995" s="15"/>
      <c r="D995" s="21"/>
      <c r="E995" s="21"/>
      <c r="F995" s="21"/>
      <c r="G995" s="21"/>
      <c r="H995" s="21"/>
      <c r="I995" s="15"/>
      <c r="J995" s="15"/>
      <c r="K995" s="22" t="str">
        <f aca="false">IF(COUNTA($A995:$J995)=0,"",IF($I995&lt;&gt;"",$I995,IFERROR(INDEX(Settings!$B$14:$B$28,MATCH($B995,Settings!$A$14:$A$28,0)),0)))</f>
        <v/>
      </c>
      <c r="L995" s="23" t="str">
        <f aca="false">IF(COUNTA($A995:$J995)=0,"",$G995*($K995+IFERROR(INDEX(Settings!$C$14:$C$28,MATCH($B995,Settings!$A$14:$A$28,0)),0)))</f>
        <v/>
      </c>
      <c r="M995" s="23" t="str">
        <f aca="false">IF(COUNTA($A995:$J995)=0,"",($G995+$H995*Settings!$B$10)*IFERROR(INDEX(Settings!$D$14:$D$28,MATCH($B995,Settings!$A$14:$A$28,0)),0))</f>
        <v/>
      </c>
      <c r="N995" s="23" t="str">
        <f aca="false">IF(COUNTA($A995:$J995)=0,"",$F995*IFERROR(INDEX(Settings!$E$14:$E$28,MATCH($B995,Settings!$A$14:$A$28,0)),0))</f>
        <v/>
      </c>
      <c r="O995" s="23" t="str">
        <f aca="false">IF(COUNTA($A995:$J995)=0,"",$D995*Settings!$B$5)</f>
        <v/>
      </c>
      <c r="P995" s="23" t="str">
        <f aca="false">IF(COUNTA($A995:$J995)=0,"",$G995*Settings!$B$6+$H995*Settings!$B$7)</f>
        <v/>
      </c>
      <c r="Q995" s="23" t="str">
        <f aca="false">IF(COUNTA($A995:$J995)=0,"",$L995*Settings!$B$8)</f>
        <v/>
      </c>
      <c r="R995" s="23" t="str">
        <f aca="false">IF(COUNTA($A995:$J995)=0,"",($P995+$Q995)*Settings!$B$9)</f>
        <v/>
      </c>
      <c r="S995" s="23" t="str">
        <f aca="false">IF(COUNTA($A995:$J995)=0,"",$C995+$J995+SUM($M995:$R995))</f>
        <v/>
      </c>
      <c r="T995" s="23" t="str">
        <f aca="false">IF(COUNTA($A995:$J995)=0,"",$L995-$S995)</f>
        <v/>
      </c>
      <c r="U995" s="24" t="str">
        <f aca="false">IF(COUNTA($A995:$J995)=0,"",IF($L995=0,0,$T995/$L995))</f>
        <v/>
      </c>
      <c r="V995" s="24" t="str">
        <f aca="false">IF(COUNTA($A995:$J995)=0,"",IF($D995=0,0,$E995/$D995))</f>
        <v/>
      </c>
      <c r="W995" s="24" t="str">
        <f aca="false">IF(COUNTA($A995:$J995)=0,"",IF($F995=0,0,$G995/$F995))</f>
        <v/>
      </c>
      <c r="X995" s="24" t="str">
        <f aca="false">IF(COUNTA($A995:$J995)=0,"",IF($F995=0,0,$H995/$F995))</f>
        <v/>
      </c>
      <c r="Y995" s="25" t="str">
        <f aca="false">IF(COUNTA($A995:$J995)=0,"",IF($C995=0,0,$L995/$C995))</f>
        <v/>
      </c>
      <c r="Z995" s="23" t="str">
        <f aca="false">IF(COUNTA($A995:$J995)=0,"",IF($G995=0,0,$C995/$G995))</f>
        <v/>
      </c>
      <c r="AA995" s="23" t="str">
        <f aca="false">IF(COUNTA($A995:$J995)=0,"",IF($G995=0,0,$T995/$G995))</f>
        <v/>
      </c>
      <c r="AB995" s="9" t="str">
        <f aca="false">IF(COUNTA($A995:$J995)=0,"",IF($B995="","Pick a product",IF($E995&gt;$D995,"Confirmed &gt; received",IF($F995&gt;$E995,"Dispatched &gt; confirmed",IF($G995+$H995&gt;$F995,"Delivered + returned &gt; dispatched","OK")))))</f>
        <v/>
      </c>
    </row>
    <row r="996" customFormat="false" ht="15" hidden="false" customHeight="false" outlineLevel="0" collapsed="false">
      <c r="A996" s="20"/>
      <c r="B996" s="14"/>
      <c r="C996" s="15"/>
      <c r="D996" s="21"/>
      <c r="E996" s="21"/>
      <c r="F996" s="21"/>
      <c r="G996" s="21"/>
      <c r="H996" s="21"/>
      <c r="I996" s="15"/>
      <c r="J996" s="15"/>
      <c r="K996" s="22" t="str">
        <f aca="false">IF(COUNTA($A996:$J996)=0,"",IF($I996&lt;&gt;"",$I996,IFERROR(INDEX(Settings!$B$14:$B$28,MATCH($B996,Settings!$A$14:$A$28,0)),0)))</f>
        <v/>
      </c>
      <c r="L996" s="23" t="str">
        <f aca="false">IF(COUNTA($A996:$J996)=0,"",$G996*($K996+IFERROR(INDEX(Settings!$C$14:$C$28,MATCH($B996,Settings!$A$14:$A$28,0)),0)))</f>
        <v/>
      </c>
      <c r="M996" s="23" t="str">
        <f aca="false">IF(COUNTA($A996:$J996)=0,"",($G996+$H996*Settings!$B$10)*IFERROR(INDEX(Settings!$D$14:$D$28,MATCH($B996,Settings!$A$14:$A$28,0)),0))</f>
        <v/>
      </c>
      <c r="N996" s="23" t="str">
        <f aca="false">IF(COUNTA($A996:$J996)=0,"",$F996*IFERROR(INDEX(Settings!$E$14:$E$28,MATCH($B996,Settings!$A$14:$A$28,0)),0))</f>
        <v/>
      </c>
      <c r="O996" s="23" t="str">
        <f aca="false">IF(COUNTA($A996:$J996)=0,"",$D996*Settings!$B$5)</f>
        <v/>
      </c>
      <c r="P996" s="23" t="str">
        <f aca="false">IF(COUNTA($A996:$J996)=0,"",$G996*Settings!$B$6+$H996*Settings!$B$7)</f>
        <v/>
      </c>
      <c r="Q996" s="23" t="str">
        <f aca="false">IF(COUNTA($A996:$J996)=0,"",$L996*Settings!$B$8)</f>
        <v/>
      </c>
      <c r="R996" s="23" t="str">
        <f aca="false">IF(COUNTA($A996:$J996)=0,"",($P996+$Q996)*Settings!$B$9)</f>
        <v/>
      </c>
      <c r="S996" s="23" t="str">
        <f aca="false">IF(COUNTA($A996:$J996)=0,"",$C996+$J996+SUM($M996:$R996))</f>
        <v/>
      </c>
      <c r="T996" s="23" t="str">
        <f aca="false">IF(COUNTA($A996:$J996)=0,"",$L996-$S996)</f>
        <v/>
      </c>
      <c r="U996" s="24" t="str">
        <f aca="false">IF(COUNTA($A996:$J996)=0,"",IF($L996=0,0,$T996/$L996))</f>
        <v/>
      </c>
      <c r="V996" s="24" t="str">
        <f aca="false">IF(COUNTA($A996:$J996)=0,"",IF($D996=0,0,$E996/$D996))</f>
        <v/>
      </c>
      <c r="W996" s="24" t="str">
        <f aca="false">IF(COUNTA($A996:$J996)=0,"",IF($F996=0,0,$G996/$F996))</f>
        <v/>
      </c>
      <c r="X996" s="24" t="str">
        <f aca="false">IF(COUNTA($A996:$J996)=0,"",IF($F996=0,0,$H996/$F996))</f>
        <v/>
      </c>
      <c r="Y996" s="25" t="str">
        <f aca="false">IF(COUNTA($A996:$J996)=0,"",IF($C996=0,0,$L996/$C996))</f>
        <v/>
      </c>
      <c r="Z996" s="23" t="str">
        <f aca="false">IF(COUNTA($A996:$J996)=0,"",IF($G996=0,0,$C996/$G996))</f>
        <v/>
      </c>
      <c r="AA996" s="23" t="str">
        <f aca="false">IF(COUNTA($A996:$J996)=0,"",IF($G996=0,0,$T996/$G996))</f>
        <v/>
      </c>
      <c r="AB996" s="9" t="str">
        <f aca="false">IF(COUNTA($A996:$J996)=0,"",IF($B996="","Pick a product",IF($E996&gt;$D996,"Confirmed &gt; received",IF($F996&gt;$E996,"Dispatched &gt; confirmed",IF($G996+$H996&gt;$F996,"Delivered + returned &gt; dispatched","OK")))))</f>
        <v/>
      </c>
    </row>
    <row r="997" customFormat="false" ht="15" hidden="false" customHeight="false" outlineLevel="0" collapsed="false">
      <c r="A997" s="20"/>
      <c r="B997" s="14"/>
      <c r="C997" s="15"/>
      <c r="D997" s="21"/>
      <c r="E997" s="21"/>
      <c r="F997" s="21"/>
      <c r="G997" s="21"/>
      <c r="H997" s="21"/>
      <c r="I997" s="15"/>
      <c r="J997" s="15"/>
      <c r="K997" s="22" t="str">
        <f aca="false">IF(COUNTA($A997:$J997)=0,"",IF($I997&lt;&gt;"",$I997,IFERROR(INDEX(Settings!$B$14:$B$28,MATCH($B997,Settings!$A$14:$A$28,0)),0)))</f>
        <v/>
      </c>
      <c r="L997" s="23" t="str">
        <f aca="false">IF(COUNTA($A997:$J997)=0,"",$G997*($K997+IFERROR(INDEX(Settings!$C$14:$C$28,MATCH($B997,Settings!$A$14:$A$28,0)),0)))</f>
        <v/>
      </c>
      <c r="M997" s="23" t="str">
        <f aca="false">IF(COUNTA($A997:$J997)=0,"",($G997+$H997*Settings!$B$10)*IFERROR(INDEX(Settings!$D$14:$D$28,MATCH($B997,Settings!$A$14:$A$28,0)),0))</f>
        <v/>
      </c>
      <c r="N997" s="23" t="str">
        <f aca="false">IF(COUNTA($A997:$J997)=0,"",$F997*IFERROR(INDEX(Settings!$E$14:$E$28,MATCH($B997,Settings!$A$14:$A$28,0)),0))</f>
        <v/>
      </c>
      <c r="O997" s="23" t="str">
        <f aca="false">IF(COUNTA($A997:$J997)=0,"",$D997*Settings!$B$5)</f>
        <v/>
      </c>
      <c r="P997" s="23" t="str">
        <f aca="false">IF(COUNTA($A997:$J997)=0,"",$G997*Settings!$B$6+$H997*Settings!$B$7)</f>
        <v/>
      </c>
      <c r="Q997" s="23" t="str">
        <f aca="false">IF(COUNTA($A997:$J997)=0,"",$L997*Settings!$B$8)</f>
        <v/>
      </c>
      <c r="R997" s="23" t="str">
        <f aca="false">IF(COUNTA($A997:$J997)=0,"",($P997+$Q997)*Settings!$B$9)</f>
        <v/>
      </c>
      <c r="S997" s="23" t="str">
        <f aca="false">IF(COUNTA($A997:$J997)=0,"",$C997+$J997+SUM($M997:$R997))</f>
        <v/>
      </c>
      <c r="T997" s="23" t="str">
        <f aca="false">IF(COUNTA($A997:$J997)=0,"",$L997-$S997)</f>
        <v/>
      </c>
      <c r="U997" s="24" t="str">
        <f aca="false">IF(COUNTA($A997:$J997)=0,"",IF($L997=0,0,$T997/$L997))</f>
        <v/>
      </c>
      <c r="V997" s="24" t="str">
        <f aca="false">IF(COUNTA($A997:$J997)=0,"",IF($D997=0,0,$E997/$D997))</f>
        <v/>
      </c>
      <c r="W997" s="24" t="str">
        <f aca="false">IF(COUNTA($A997:$J997)=0,"",IF($F997=0,0,$G997/$F997))</f>
        <v/>
      </c>
      <c r="X997" s="24" t="str">
        <f aca="false">IF(COUNTA($A997:$J997)=0,"",IF($F997=0,0,$H997/$F997))</f>
        <v/>
      </c>
      <c r="Y997" s="25" t="str">
        <f aca="false">IF(COUNTA($A997:$J997)=0,"",IF($C997=0,0,$L997/$C997))</f>
        <v/>
      </c>
      <c r="Z997" s="23" t="str">
        <f aca="false">IF(COUNTA($A997:$J997)=0,"",IF($G997=0,0,$C997/$G997))</f>
        <v/>
      </c>
      <c r="AA997" s="23" t="str">
        <f aca="false">IF(COUNTA($A997:$J997)=0,"",IF($G997=0,0,$T997/$G997))</f>
        <v/>
      </c>
      <c r="AB997" s="9" t="str">
        <f aca="false">IF(COUNTA($A997:$J997)=0,"",IF($B997="","Pick a product",IF($E997&gt;$D997,"Confirmed &gt; received",IF($F997&gt;$E997,"Dispatched &gt; confirmed",IF($G997+$H997&gt;$F997,"Delivered + returned &gt; dispatched","OK")))))</f>
        <v/>
      </c>
    </row>
    <row r="998" customFormat="false" ht="15" hidden="false" customHeight="false" outlineLevel="0" collapsed="false">
      <c r="A998" s="20"/>
      <c r="B998" s="14"/>
      <c r="C998" s="15"/>
      <c r="D998" s="21"/>
      <c r="E998" s="21"/>
      <c r="F998" s="21"/>
      <c r="G998" s="21"/>
      <c r="H998" s="21"/>
      <c r="I998" s="15"/>
      <c r="J998" s="15"/>
      <c r="K998" s="22" t="str">
        <f aca="false">IF(COUNTA($A998:$J998)=0,"",IF($I998&lt;&gt;"",$I998,IFERROR(INDEX(Settings!$B$14:$B$28,MATCH($B998,Settings!$A$14:$A$28,0)),0)))</f>
        <v/>
      </c>
      <c r="L998" s="23" t="str">
        <f aca="false">IF(COUNTA($A998:$J998)=0,"",$G998*($K998+IFERROR(INDEX(Settings!$C$14:$C$28,MATCH($B998,Settings!$A$14:$A$28,0)),0)))</f>
        <v/>
      </c>
      <c r="M998" s="23" t="str">
        <f aca="false">IF(COUNTA($A998:$J998)=0,"",($G998+$H998*Settings!$B$10)*IFERROR(INDEX(Settings!$D$14:$D$28,MATCH($B998,Settings!$A$14:$A$28,0)),0))</f>
        <v/>
      </c>
      <c r="N998" s="23" t="str">
        <f aca="false">IF(COUNTA($A998:$J998)=0,"",$F998*IFERROR(INDEX(Settings!$E$14:$E$28,MATCH($B998,Settings!$A$14:$A$28,0)),0))</f>
        <v/>
      </c>
      <c r="O998" s="23" t="str">
        <f aca="false">IF(COUNTA($A998:$J998)=0,"",$D998*Settings!$B$5)</f>
        <v/>
      </c>
      <c r="P998" s="23" t="str">
        <f aca="false">IF(COUNTA($A998:$J998)=0,"",$G998*Settings!$B$6+$H998*Settings!$B$7)</f>
        <v/>
      </c>
      <c r="Q998" s="23" t="str">
        <f aca="false">IF(COUNTA($A998:$J998)=0,"",$L998*Settings!$B$8)</f>
        <v/>
      </c>
      <c r="R998" s="23" t="str">
        <f aca="false">IF(COUNTA($A998:$J998)=0,"",($P998+$Q998)*Settings!$B$9)</f>
        <v/>
      </c>
      <c r="S998" s="23" t="str">
        <f aca="false">IF(COUNTA($A998:$J998)=0,"",$C998+$J998+SUM($M998:$R998))</f>
        <v/>
      </c>
      <c r="T998" s="23" t="str">
        <f aca="false">IF(COUNTA($A998:$J998)=0,"",$L998-$S998)</f>
        <v/>
      </c>
      <c r="U998" s="24" t="str">
        <f aca="false">IF(COUNTA($A998:$J998)=0,"",IF($L998=0,0,$T998/$L998))</f>
        <v/>
      </c>
      <c r="V998" s="24" t="str">
        <f aca="false">IF(COUNTA($A998:$J998)=0,"",IF($D998=0,0,$E998/$D998))</f>
        <v/>
      </c>
      <c r="W998" s="24" t="str">
        <f aca="false">IF(COUNTA($A998:$J998)=0,"",IF($F998=0,0,$G998/$F998))</f>
        <v/>
      </c>
      <c r="X998" s="24" t="str">
        <f aca="false">IF(COUNTA($A998:$J998)=0,"",IF($F998=0,0,$H998/$F998))</f>
        <v/>
      </c>
      <c r="Y998" s="25" t="str">
        <f aca="false">IF(COUNTA($A998:$J998)=0,"",IF($C998=0,0,$L998/$C998))</f>
        <v/>
      </c>
      <c r="Z998" s="23" t="str">
        <f aca="false">IF(COUNTA($A998:$J998)=0,"",IF($G998=0,0,$C998/$G998))</f>
        <v/>
      </c>
      <c r="AA998" s="23" t="str">
        <f aca="false">IF(COUNTA($A998:$J998)=0,"",IF($G998=0,0,$T998/$G998))</f>
        <v/>
      </c>
      <c r="AB998" s="9" t="str">
        <f aca="false">IF(COUNTA($A998:$J998)=0,"",IF($B998="","Pick a product",IF($E998&gt;$D998,"Confirmed &gt; received",IF($F998&gt;$E998,"Dispatched &gt; confirmed",IF($G998+$H998&gt;$F998,"Delivered + returned &gt; dispatched","OK")))))</f>
        <v/>
      </c>
    </row>
    <row r="999" customFormat="false" ht="15" hidden="false" customHeight="false" outlineLevel="0" collapsed="false">
      <c r="A999" s="20"/>
      <c r="B999" s="14"/>
      <c r="C999" s="15"/>
      <c r="D999" s="21"/>
      <c r="E999" s="21"/>
      <c r="F999" s="21"/>
      <c r="G999" s="21"/>
      <c r="H999" s="21"/>
      <c r="I999" s="15"/>
      <c r="J999" s="15"/>
      <c r="K999" s="22" t="str">
        <f aca="false">IF(COUNTA($A999:$J999)=0,"",IF($I999&lt;&gt;"",$I999,IFERROR(INDEX(Settings!$B$14:$B$28,MATCH($B999,Settings!$A$14:$A$28,0)),0)))</f>
        <v/>
      </c>
      <c r="L999" s="23" t="str">
        <f aca="false">IF(COUNTA($A999:$J999)=0,"",$G999*($K999+IFERROR(INDEX(Settings!$C$14:$C$28,MATCH($B999,Settings!$A$14:$A$28,0)),0)))</f>
        <v/>
      </c>
      <c r="M999" s="23" t="str">
        <f aca="false">IF(COUNTA($A999:$J999)=0,"",($G999+$H999*Settings!$B$10)*IFERROR(INDEX(Settings!$D$14:$D$28,MATCH($B999,Settings!$A$14:$A$28,0)),0))</f>
        <v/>
      </c>
      <c r="N999" s="23" t="str">
        <f aca="false">IF(COUNTA($A999:$J999)=0,"",$F999*IFERROR(INDEX(Settings!$E$14:$E$28,MATCH($B999,Settings!$A$14:$A$28,0)),0))</f>
        <v/>
      </c>
      <c r="O999" s="23" t="str">
        <f aca="false">IF(COUNTA($A999:$J999)=0,"",$D999*Settings!$B$5)</f>
        <v/>
      </c>
      <c r="P999" s="23" t="str">
        <f aca="false">IF(COUNTA($A999:$J999)=0,"",$G999*Settings!$B$6+$H999*Settings!$B$7)</f>
        <v/>
      </c>
      <c r="Q999" s="23" t="str">
        <f aca="false">IF(COUNTA($A999:$J999)=0,"",$L999*Settings!$B$8)</f>
        <v/>
      </c>
      <c r="R999" s="23" t="str">
        <f aca="false">IF(COUNTA($A999:$J999)=0,"",($P999+$Q999)*Settings!$B$9)</f>
        <v/>
      </c>
      <c r="S999" s="23" t="str">
        <f aca="false">IF(COUNTA($A999:$J999)=0,"",$C999+$J999+SUM($M999:$R999))</f>
        <v/>
      </c>
      <c r="T999" s="23" t="str">
        <f aca="false">IF(COUNTA($A999:$J999)=0,"",$L999-$S999)</f>
        <v/>
      </c>
      <c r="U999" s="24" t="str">
        <f aca="false">IF(COUNTA($A999:$J999)=0,"",IF($L999=0,0,$T999/$L999))</f>
        <v/>
      </c>
      <c r="V999" s="24" t="str">
        <f aca="false">IF(COUNTA($A999:$J999)=0,"",IF($D999=0,0,$E999/$D999))</f>
        <v/>
      </c>
      <c r="W999" s="24" t="str">
        <f aca="false">IF(COUNTA($A999:$J999)=0,"",IF($F999=0,0,$G999/$F999))</f>
        <v/>
      </c>
      <c r="X999" s="24" t="str">
        <f aca="false">IF(COUNTA($A999:$J999)=0,"",IF($F999=0,0,$H999/$F999))</f>
        <v/>
      </c>
      <c r="Y999" s="25" t="str">
        <f aca="false">IF(COUNTA($A999:$J999)=0,"",IF($C999=0,0,$L999/$C999))</f>
        <v/>
      </c>
      <c r="Z999" s="23" t="str">
        <f aca="false">IF(COUNTA($A999:$J999)=0,"",IF($G999=0,0,$C999/$G999))</f>
        <v/>
      </c>
      <c r="AA999" s="23" t="str">
        <f aca="false">IF(COUNTA($A999:$J999)=0,"",IF($G999=0,0,$T999/$G999))</f>
        <v/>
      </c>
      <c r="AB999" s="9" t="str">
        <f aca="false">IF(COUNTA($A999:$J999)=0,"",IF($B999="","Pick a product",IF($E999&gt;$D999,"Confirmed &gt; received",IF($F999&gt;$E999,"Dispatched &gt; confirmed",IF($G999+$H999&gt;$F999,"Delivered + returned &gt; dispatched","OK")))))</f>
        <v/>
      </c>
    </row>
    <row r="1000" customFormat="false" ht="15" hidden="false" customHeight="false" outlineLevel="0" collapsed="false">
      <c r="A1000" s="20"/>
      <c r="B1000" s="14"/>
      <c r="C1000" s="15"/>
      <c r="D1000" s="21"/>
      <c r="E1000" s="21"/>
      <c r="F1000" s="21"/>
      <c r="G1000" s="21"/>
      <c r="H1000" s="21"/>
      <c r="I1000" s="15"/>
      <c r="J1000" s="15"/>
      <c r="K1000" s="22" t="str">
        <f aca="false">IF(COUNTA($A1000:$J1000)=0,"",IF($I1000&lt;&gt;"",$I1000,IFERROR(INDEX(Settings!$B$14:$B$28,MATCH($B1000,Settings!$A$14:$A$28,0)),0)))</f>
        <v/>
      </c>
      <c r="L1000" s="23" t="str">
        <f aca="false">IF(COUNTA($A1000:$J1000)=0,"",$G1000*($K1000+IFERROR(INDEX(Settings!$C$14:$C$28,MATCH($B1000,Settings!$A$14:$A$28,0)),0)))</f>
        <v/>
      </c>
      <c r="M1000" s="23" t="str">
        <f aca="false">IF(COUNTA($A1000:$J1000)=0,"",($G1000+$H1000*Settings!$B$10)*IFERROR(INDEX(Settings!$D$14:$D$28,MATCH($B1000,Settings!$A$14:$A$28,0)),0))</f>
        <v/>
      </c>
      <c r="N1000" s="23" t="str">
        <f aca="false">IF(COUNTA($A1000:$J1000)=0,"",$F1000*IFERROR(INDEX(Settings!$E$14:$E$28,MATCH($B1000,Settings!$A$14:$A$28,0)),0))</f>
        <v/>
      </c>
      <c r="O1000" s="23" t="str">
        <f aca="false">IF(COUNTA($A1000:$J1000)=0,"",$D1000*Settings!$B$5)</f>
        <v/>
      </c>
      <c r="P1000" s="23" t="str">
        <f aca="false">IF(COUNTA($A1000:$J1000)=0,"",$G1000*Settings!$B$6+$H1000*Settings!$B$7)</f>
        <v/>
      </c>
      <c r="Q1000" s="23" t="str">
        <f aca="false">IF(COUNTA($A1000:$J1000)=0,"",$L1000*Settings!$B$8)</f>
        <v/>
      </c>
      <c r="R1000" s="23" t="str">
        <f aca="false">IF(COUNTA($A1000:$J1000)=0,"",($P1000+$Q1000)*Settings!$B$9)</f>
        <v/>
      </c>
      <c r="S1000" s="23" t="str">
        <f aca="false">IF(COUNTA($A1000:$J1000)=0,"",$C1000+$J1000+SUM($M1000:$R1000))</f>
        <v/>
      </c>
      <c r="T1000" s="23" t="str">
        <f aca="false">IF(COUNTA($A1000:$J1000)=0,"",$L1000-$S1000)</f>
        <v/>
      </c>
      <c r="U1000" s="24" t="str">
        <f aca="false">IF(COUNTA($A1000:$J1000)=0,"",IF($L1000=0,0,$T1000/$L1000))</f>
        <v/>
      </c>
      <c r="V1000" s="24" t="str">
        <f aca="false">IF(COUNTA($A1000:$J1000)=0,"",IF($D1000=0,0,$E1000/$D1000))</f>
        <v/>
      </c>
      <c r="W1000" s="24" t="str">
        <f aca="false">IF(COUNTA($A1000:$J1000)=0,"",IF($F1000=0,0,$G1000/$F1000))</f>
        <v/>
      </c>
      <c r="X1000" s="24" t="str">
        <f aca="false">IF(COUNTA($A1000:$J1000)=0,"",IF($F1000=0,0,$H1000/$F1000))</f>
        <v/>
      </c>
      <c r="Y1000" s="25" t="str">
        <f aca="false">IF(COUNTA($A1000:$J1000)=0,"",IF($C1000=0,0,$L1000/$C1000))</f>
        <v/>
      </c>
      <c r="Z1000" s="23" t="str">
        <f aca="false">IF(COUNTA($A1000:$J1000)=0,"",IF($G1000=0,0,$C1000/$G1000))</f>
        <v/>
      </c>
      <c r="AA1000" s="23" t="str">
        <f aca="false">IF(COUNTA($A1000:$J1000)=0,"",IF($G1000=0,0,$T1000/$G1000))</f>
        <v/>
      </c>
      <c r="AB1000" s="9" t="str">
        <f aca="false">IF(COUNTA($A1000:$J1000)=0,"",IF($B1000="","Pick a product",IF($E1000&gt;$D1000,"Confirmed &gt; received",IF($F1000&gt;$E1000,"Dispatched &gt; confirmed",IF($G1000+$H1000&gt;$F1000,"Delivered + returned &gt; dispatched","OK")))))</f>
        <v/>
      </c>
    </row>
    <row r="1001" customFormat="false" ht="15" hidden="false" customHeight="false" outlineLevel="0" collapsed="false">
      <c r="A1001" s="20"/>
      <c r="B1001" s="14"/>
      <c r="C1001" s="15"/>
      <c r="D1001" s="21"/>
      <c r="E1001" s="21"/>
      <c r="F1001" s="21"/>
      <c r="G1001" s="21"/>
      <c r="H1001" s="21"/>
      <c r="I1001" s="15"/>
      <c r="J1001" s="15"/>
      <c r="K1001" s="22" t="str">
        <f aca="false">IF(COUNTA($A1001:$J1001)=0,"",IF($I1001&lt;&gt;"",$I1001,IFERROR(INDEX(Settings!$B$14:$B$28,MATCH($B1001,Settings!$A$14:$A$28,0)),0)))</f>
        <v/>
      </c>
      <c r="L1001" s="23" t="str">
        <f aca="false">IF(COUNTA($A1001:$J1001)=0,"",$G1001*($K1001+IFERROR(INDEX(Settings!$C$14:$C$28,MATCH($B1001,Settings!$A$14:$A$28,0)),0)))</f>
        <v/>
      </c>
      <c r="M1001" s="23" t="str">
        <f aca="false">IF(COUNTA($A1001:$J1001)=0,"",($G1001+$H1001*Settings!$B$10)*IFERROR(INDEX(Settings!$D$14:$D$28,MATCH($B1001,Settings!$A$14:$A$28,0)),0))</f>
        <v/>
      </c>
      <c r="N1001" s="23" t="str">
        <f aca="false">IF(COUNTA($A1001:$J1001)=0,"",$F1001*IFERROR(INDEX(Settings!$E$14:$E$28,MATCH($B1001,Settings!$A$14:$A$28,0)),0))</f>
        <v/>
      </c>
      <c r="O1001" s="23" t="str">
        <f aca="false">IF(COUNTA($A1001:$J1001)=0,"",$D1001*Settings!$B$5)</f>
        <v/>
      </c>
      <c r="P1001" s="23" t="str">
        <f aca="false">IF(COUNTA($A1001:$J1001)=0,"",$G1001*Settings!$B$6+$H1001*Settings!$B$7)</f>
        <v/>
      </c>
      <c r="Q1001" s="23" t="str">
        <f aca="false">IF(COUNTA($A1001:$J1001)=0,"",$L1001*Settings!$B$8)</f>
        <v/>
      </c>
      <c r="R1001" s="23" t="str">
        <f aca="false">IF(COUNTA($A1001:$J1001)=0,"",($P1001+$Q1001)*Settings!$B$9)</f>
        <v/>
      </c>
      <c r="S1001" s="23" t="str">
        <f aca="false">IF(COUNTA($A1001:$J1001)=0,"",$C1001+$J1001+SUM($M1001:$R1001))</f>
        <v/>
      </c>
      <c r="T1001" s="23" t="str">
        <f aca="false">IF(COUNTA($A1001:$J1001)=0,"",$L1001-$S1001)</f>
        <v/>
      </c>
      <c r="U1001" s="24" t="str">
        <f aca="false">IF(COUNTA($A1001:$J1001)=0,"",IF($L1001=0,0,$T1001/$L1001))</f>
        <v/>
      </c>
      <c r="V1001" s="24" t="str">
        <f aca="false">IF(COUNTA($A1001:$J1001)=0,"",IF($D1001=0,0,$E1001/$D1001))</f>
        <v/>
      </c>
      <c r="W1001" s="24" t="str">
        <f aca="false">IF(COUNTA($A1001:$J1001)=0,"",IF($F1001=0,0,$G1001/$F1001))</f>
        <v/>
      </c>
      <c r="X1001" s="24" t="str">
        <f aca="false">IF(COUNTA($A1001:$J1001)=0,"",IF($F1001=0,0,$H1001/$F1001))</f>
        <v/>
      </c>
      <c r="Y1001" s="25" t="str">
        <f aca="false">IF(COUNTA($A1001:$J1001)=0,"",IF($C1001=0,0,$L1001/$C1001))</f>
        <v/>
      </c>
      <c r="Z1001" s="23" t="str">
        <f aca="false">IF(COUNTA($A1001:$J1001)=0,"",IF($G1001=0,0,$C1001/$G1001))</f>
        <v/>
      </c>
      <c r="AA1001" s="23" t="str">
        <f aca="false">IF(COUNTA($A1001:$J1001)=0,"",IF($G1001=0,0,$T1001/$G1001))</f>
        <v/>
      </c>
      <c r="AB1001" s="9" t="str">
        <f aca="false">IF(COUNTA($A1001:$J1001)=0,"",IF($B1001="","Pick a product",IF($E1001&gt;$D1001,"Confirmed &gt; received",IF($F1001&gt;$E1001,"Dispatched &gt; confirmed",IF($G1001+$H1001&gt;$F1001,"Delivered + returned &gt; dispatched","OK")))))</f>
        <v/>
      </c>
    </row>
    <row r="1002" customFormat="false" ht="15" hidden="false" customHeight="false" outlineLevel="0" collapsed="false">
      <c r="A1002" s="20"/>
      <c r="B1002" s="14"/>
      <c r="C1002" s="15"/>
      <c r="D1002" s="21"/>
      <c r="E1002" s="21"/>
      <c r="F1002" s="21"/>
      <c r="G1002" s="21"/>
      <c r="H1002" s="21"/>
      <c r="I1002" s="15"/>
      <c r="J1002" s="15"/>
      <c r="K1002" s="22" t="str">
        <f aca="false">IF(COUNTA($A1002:$J1002)=0,"",IF($I1002&lt;&gt;"",$I1002,IFERROR(INDEX(Settings!$B$14:$B$28,MATCH($B1002,Settings!$A$14:$A$28,0)),0)))</f>
        <v/>
      </c>
      <c r="L1002" s="23" t="str">
        <f aca="false">IF(COUNTA($A1002:$J1002)=0,"",$G1002*($K1002+IFERROR(INDEX(Settings!$C$14:$C$28,MATCH($B1002,Settings!$A$14:$A$28,0)),0)))</f>
        <v/>
      </c>
      <c r="M1002" s="23" t="str">
        <f aca="false">IF(COUNTA($A1002:$J1002)=0,"",($G1002+$H1002*Settings!$B$10)*IFERROR(INDEX(Settings!$D$14:$D$28,MATCH($B1002,Settings!$A$14:$A$28,0)),0))</f>
        <v/>
      </c>
      <c r="N1002" s="23" t="str">
        <f aca="false">IF(COUNTA($A1002:$J1002)=0,"",$F1002*IFERROR(INDEX(Settings!$E$14:$E$28,MATCH($B1002,Settings!$A$14:$A$28,0)),0))</f>
        <v/>
      </c>
      <c r="O1002" s="23" t="str">
        <f aca="false">IF(COUNTA($A1002:$J1002)=0,"",$D1002*Settings!$B$5)</f>
        <v/>
      </c>
      <c r="P1002" s="23" t="str">
        <f aca="false">IF(COUNTA($A1002:$J1002)=0,"",$G1002*Settings!$B$6+$H1002*Settings!$B$7)</f>
        <v/>
      </c>
      <c r="Q1002" s="23" t="str">
        <f aca="false">IF(COUNTA($A1002:$J1002)=0,"",$L1002*Settings!$B$8)</f>
        <v/>
      </c>
      <c r="R1002" s="23" t="str">
        <f aca="false">IF(COUNTA($A1002:$J1002)=0,"",($P1002+$Q1002)*Settings!$B$9)</f>
        <v/>
      </c>
      <c r="S1002" s="23" t="str">
        <f aca="false">IF(COUNTA($A1002:$J1002)=0,"",$C1002+$J1002+SUM($M1002:$R1002))</f>
        <v/>
      </c>
      <c r="T1002" s="23" t="str">
        <f aca="false">IF(COUNTA($A1002:$J1002)=0,"",$L1002-$S1002)</f>
        <v/>
      </c>
      <c r="U1002" s="24" t="str">
        <f aca="false">IF(COUNTA($A1002:$J1002)=0,"",IF($L1002=0,0,$T1002/$L1002))</f>
        <v/>
      </c>
      <c r="V1002" s="24" t="str">
        <f aca="false">IF(COUNTA($A1002:$J1002)=0,"",IF($D1002=0,0,$E1002/$D1002))</f>
        <v/>
      </c>
      <c r="W1002" s="24" t="str">
        <f aca="false">IF(COUNTA($A1002:$J1002)=0,"",IF($F1002=0,0,$G1002/$F1002))</f>
        <v/>
      </c>
      <c r="X1002" s="24" t="str">
        <f aca="false">IF(COUNTA($A1002:$J1002)=0,"",IF($F1002=0,0,$H1002/$F1002))</f>
        <v/>
      </c>
      <c r="Y1002" s="25" t="str">
        <f aca="false">IF(COUNTA($A1002:$J1002)=0,"",IF($C1002=0,0,$L1002/$C1002))</f>
        <v/>
      </c>
      <c r="Z1002" s="23" t="str">
        <f aca="false">IF(COUNTA($A1002:$J1002)=0,"",IF($G1002=0,0,$C1002/$G1002))</f>
        <v/>
      </c>
      <c r="AA1002" s="23" t="str">
        <f aca="false">IF(COUNTA($A1002:$J1002)=0,"",IF($G1002=0,0,$T1002/$G1002))</f>
        <v/>
      </c>
      <c r="AB1002" s="9" t="str">
        <f aca="false">IF(COUNTA($A1002:$J1002)=0,"",IF($B1002="","Pick a product",IF($E1002&gt;$D1002,"Confirmed &gt; received",IF($F1002&gt;$E1002,"Dispatched &gt; confirmed",IF($G1002+$H1002&gt;$F1002,"Delivered + returned &gt; dispatched","OK")))))</f>
        <v/>
      </c>
    </row>
    <row r="1003" customFormat="false" ht="15" hidden="false" customHeight="false" outlineLevel="0" collapsed="false">
      <c r="A1003" s="20"/>
      <c r="B1003" s="14"/>
      <c r="C1003" s="15"/>
      <c r="D1003" s="21"/>
      <c r="E1003" s="21"/>
      <c r="F1003" s="21"/>
      <c r="G1003" s="21"/>
      <c r="H1003" s="21"/>
      <c r="I1003" s="15"/>
      <c r="J1003" s="15"/>
      <c r="K1003" s="22" t="str">
        <f aca="false">IF(COUNTA($A1003:$J1003)=0,"",IF($I1003&lt;&gt;"",$I1003,IFERROR(INDEX(Settings!$B$14:$B$28,MATCH($B1003,Settings!$A$14:$A$28,0)),0)))</f>
        <v/>
      </c>
      <c r="L1003" s="23" t="str">
        <f aca="false">IF(COUNTA($A1003:$J1003)=0,"",$G1003*($K1003+IFERROR(INDEX(Settings!$C$14:$C$28,MATCH($B1003,Settings!$A$14:$A$28,0)),0)))</f>
        <v/>
      </c>
      <c r="M1003" s="23" t="str">
        <f aca="false">IF(COUNTA($A1003:$J1003)=0,"",($G1003+$H1003*Settings!$B$10)*IFERROR(INDEX(Settings!$D$14:$D$28,MATCH($B1003,Settings!$A$14:$A$28,0)),0))</f>
        <v/>
      </c>
      <c r="N1003" s="23" t="str">
        <f aca="false">IF(COUNTA($A1003:$J1003)=0,"",$F1003*IFERROR(INDEX(Settings!$E$14:$E$28,MATCH($B1003,Settings!$A$14:$A$28,0)),0))</f>
        <v/>
      </c>
      <c r="O1003" s="23" t="str">
        <f aca="false">IF(COUNTA($A1003:$J1003)=0,"",$D1003*Settings!$B$5)</f>
        <v/>
      </c>
      <c r="P1003" s="23" t="str">
        <f aca="false">IF(COUNTA($A1003:$J1003)=0,"",$G1003*Settings!$B$6+$H1003*Settings!$B$7)</f>
        <v/>
      </c>
      <c r="Q1003" s="23" t="str">
        <f aca="false">IF(COUNTA($A1003:$J1003)=0,"",$L1003*Settings!$B$8)</f>
        <v/>
      </c>
      <c r="R1003" s="23" t="str">
        <f aca="false">IF(COUNTA($A1003:$J1003)=0,"",($P1003+$Q1003)*Settings!$B$9)</f>
        <v/>
      </c>
      <c r="S1003" s="23" t="str">
        <f aca="false">IF(COUNTA($A1003:$J1003)=0,"",$C1003+$J1003+SUM($M1003:$R1003))</f>
        <v/>
      </c>
      <c r="T1003" s="23" t="str">
        <f aca="false">IF(COUNTA($A1003:$J1003)=0,"",$L1003-$S1003)</f>
        <v/>
      </c>
      <c r="U1003" s="24" t="str">
        <f aca="false">IF(COUNTA($A1003:$J1003)=0,"",IF($L1003=0,0,$T1003/$L1003))</f>
        <v/>
      </c>
      <c r="V1003" s="24" t="str">
        <f aca="false">IF(COUNTA($A1003:$J1003)=0,"",IF($D1003=0,0,$E1003/$D1003))</f>
        <v/>
      </c>
      <c r="W1003" s="24" t="str">
        <f aca="false">IF(COUNTA($A1003:$J1003)=0,"",IF($F1003=0,0,$G1003/$F1003))</f>
        <v/>
      </c>
      <c r="X1003" s="24" t="str">
        <f aca="false">IF(COUNTA($A1003:$J1003)=0,"",IF($F1003=0,0,$H1003/$F1003))</f>
        <v/>
      </c>
      <c r="Y1003" s="25" t="str">
        <f aca="false">IF(COUNTA($A1003:$J1003)=0,"",IF($C1003=0,0,$L1003/$C1003))</f>
        <v/>
      </c>
      <c r="Z1003" s="23" t="str">
        <f aca="false">IF(COUNTA($A1003:$J1003)=0,"",IF($G1003=0,0,$C1003/$G1003))</f>
        <v/>
      </c>
      <c r="AA1003" s="23" t="str">
        <f aca="false">IF(COUNTA($A1003:$J1003)=0,"",IF($G1003=0,0,$T1003/$G1003))</f>
        <v/>
      </c>
      <c r="AB1003" s="9" t="str">
        <f aca="false">IF(COUNTA($A1003:$J1003)=0,"",IF($B1003="","Pick a product",IF($E1003&gt;$D1003,"Confirmed &gt; received",IF($F1003&gt;$E1003,"Dispatched &gt; confirmed",IF($G1003+$H1003&gt;$F1003,"Delivered + returned &gt; dispatched","OK")))))</f>
        <v/>
      </c>
    </row>
    <row r="1004" customFormat="false" ht="15" hidden="false" customHeight="false" outlineLevel="0" collapsed="false">
      <c r="A1004" s="20"/>
      <c r="B1004" s="14"/>
      <c r="C1004" s="15"/>
      <c r="D1004" s="21"/>
      <c r="E1004" s="21"/>
      <c r="F1004" s="21"/>
      <c r="G1004" s="21"/>
      <c r="H1004" s="21"/>
      <c r="I1004" s="15"/>
      <c r="J1004" s="15"/>
      <c r="K1004" s="22" t="str">
        <f aca="false">IF(COUNTA($A1004:$J1004)=0,"",IF($I1004&lt;&gt;"",$I1004,IFERROR(INDEX(Settings!$B$14:$B$28,MATCH($B1004,Settings!$A$14:$A$28,0)),0)))</f>
        <v/>
      </c>
      <c r="L1004" s="23" t="str">
        <f aca="false">IF(COUNTA($A1004:$J1004)=0,"",$G1004*($K1004+IFERROR(INDEX(Settings!$C$14:$C$28,MATCH($B1004,Settings!$A$14:$A$28,0)),0)))</f>
        <v/>
      </c>
      <c r="M1004" s="23" t="str">
        <f aca="false">IF(COUNTA($A1004:$J1004)=0,"",($G1004+$H1004*Settings!$B$10)*IFERROR(INDEX(Settings!$D$14:$D$28,MATCH($B1004,Settings!$A$14:$A$28,0)),0))</f>
        <v/>
      </c>
      <c r="N1004" s="23" t="str">
        <f aca="false">IF(COUNTA($A1004:$J1004)=0,"",$F1004*IFERROR(INDEX(Settings!$E$14:$E$28,MATCH($B1004,Settings!$A$14:$A$28,0)),0))</f>
        <v/>
      </c>
      <c r="O1004" s="23" t="str">
        <f aca="false">IF(COUNTA($A1004:$J1004)=0,"",$D1004*Settings!$B$5)</f>
        <v/>
      </c>
      <c r="P1004" s="23" t="str">
        <f aca="false">IF(COUNTA($A1004:$J1004)=0,"",$G1004*Settings!$B$6+$H1004*Settings!$B$7)</f>
        <v/>
      </c>
      <c r="Q1004" s="23" t="str">
        <f aca="false">IF(COUNTA($A1004:$J1004)=0,"",$L1004*Settings!$B$8)</f>
        <v/>
      </c>
      <c r="R1004" s="23" t="str">
        <f aca="false">IF(COUNTA($A1004:$J1004)=0,"",($P1004+$Q1004)*Settings!$B$9)</f>
        <v/>
      </c>
      <c r="S1004" s="23" t="str">
        <f aca="false">IF(COUNTA($A1004:$J1004)=0,"",$C1004+$J1004+SUM($M1004:$R1004))</f>
        <v/>
      </c>
      <c r="T1004" s="23" t="str">
        <f aca="false">IF(COUNTA($A1004:$J1004)=0,"",$L1004-$S1004)</f>
        <v/>
      </c>
      <c r="U1004" s="24" t="str">
        <f aca="false">IF(COUNTA($A1004:$J1004)=0,"",IF($L1004=0,0,$T1004/$L1004))</f>
        <v/>
      </c>
      <c r="V1004" s="24" t="str">
        <f aca="false">IF(COUNTA($A1004:$J1004)=0,"",IF($D1004=0,0,$E1004/$D1004))</f>
        <v/>
      </c>
      <c r="W1004" s="24" t="str">
        <f aca="false">IF(COUNTA($A1004:$J1004)=0,"",IF($F1004=0,0,$G1004/$F1004))</f>
        <v/>
      </c>
      <c r="X1004" s="24" t="str">
        <f aca="false">IF(COUNTA($A1004:$J1004)=0,"",IF($F1004=0,0,$H1004/$F1004))</f>
        <v/>
      </c>
      <c r="Y1004" s="25" t="str">
        <f aca="false">IF(COUNTA($A1004:$J1004)=0,"",IF($C1004=0,0,$L1004/$C1004))</f>
        <v/>
      </c>
      <c r="Z1004" s="23" t="str">
        <f aca="false">IF(COUNTA($A1004:$J1004)=0,"",IF($G1004=0,0,$C1004/$G1004))</f>
        <v/>
      </c>
      <c r="AA1004" s="23" t="str">
        <f aca="false">IF(COUNTA($A1004:$J1004)=0,"",IF($G1004=0,0,$T1004/$G1004))</f>
        <v/>
      </c>
      <c r="AB1004" s="9" t="str">
        <f aca="false">IF(COUNTA($A1004:$J1004)=0,"",IF($B1004="","Pick a product",IF($E1004&gt;$D1004,"Confirmed &gt; received",IF($F1004&gt;$E1004,"Dispatched &gt; confirmed",IF($G1004+$H1004&gt;$F1004,"Delivered + returned &gt; dispatched","OK")))))</f>
        <v/>
      </c>
    </row>
    <row r="1005" customFormat="false" ht="15" hidden="false" customHeight="false" outlineLevel="0" collapsed="false">
      <c r="A1005" s="20"/>
      <c r="B1005" s="14"/>
      <c r="C1005" s="15"/>
      <c r="D1005" s="21"/>
      <c r="E1005" s="21"/>
      <c r="F1005" s="21"/>
      <c r="G1005" s="21"/>
      <c r="H1005" s="21"/>
      <c r="I1005" s="15"/>
      <c r="J1005" s="15"/>
      <c r="K1005" s="22" t="str">
        <f aca="false">IF(COUNTA($A1005:$J1005)=0,"",IF($I1005&lt;&gt;"",$I1005,IFERROR(INDEX(Settings!$B$14:$B$28,MATCH($B1005,Settings!$A$14:$A$28,0)),0)))</f>
        <v/>
      </c>
      <c r="L1005" s="23" t="str">
        <f aca="false">IF(COUNTA($A1005:$J1005)=0,"",$G1005*($K1005+IFERROR(INDEX(Settings!$C$14:$C$28,MATCH($B1005,Settings!$A$14:$A$28,0)),0)))</f>
        <v/>
      </c>
      <c r="M1005" s="23" t="str">
        <f aca="false">IF(COUNTA($A1005:$J1005)=0,"",($G1005+$H1005*Settings!$B$10)*IFERROR(INDEX(Settings!$D$14:$D$28,MATCH($B1005,Settings!$A$14:$A$28,0)),0))</f>
        <v/>
      </c>
      <c r="N1005" s="23" t="str">
        <f aca="false">IF(COUNTA($A1005:$J1005)=0,"",$F1005*IFERROR(INDEX(Settings!$E$14:$E$28,MATCH($B1005,Settings!$A$14:$A$28,0)),0))</f>
        <v/>
      </c>
      <c r="O1005" s="23" t="str">
        <f aca="false">IF(COUNTA($A1005:$J1005)=0,"",$D1005*Settings!$B$5)</f>
        <v/>
      </c>
      <c r="P1005" s="23" t="str">
        <f aca="false">IF(COUNTA($A1005:$J1005)=0,"",$G1005*Settings!$B$6+$H1005*Settings!$B$7)</f>
        <v/>
      </c>
      <c r="Q1005" s="23" t="str">
        <f aca="false">IF(COUNTA($A1005:$J1005)=0,"",$L1005*Settings!$B$8)</f>
        <v/>
      </c>
      <c r="R1005" s="23" t="str">
        <f aca="false">IF(COUNTA($A1005:$J1005)=0,"",($P1005+$Q1005)*Settings!$B$9)</f>
        <v/>
      </c>
      <c r="S1005" s="23" t="str">
        <f aca="false">IF(COUNTA($A1005:$J1005)=0,"",$C1005+$J1005+SUM($M1005:$R1005))</f>
        <v/>
      </c>
      <c r="T1005" s="23" t="str">
        <f aca="false">IF(COUNTA($A1005:$J1005)=0,"",$L1005-$S1005)</f>
        <v/>
      </c>
      <c r="U1005" s="24" t="str">
        <f aca="false">IF(COUNTA($A1005:$J1005)=0,"",IF($L1005=0,0,$T1005/$L1005))</f>
        <v/>
      </c>
      <c r="V1005" s="24" t="str">
        <f aca="false">IF(COUNTA($A1005:$J1005)=0,"",IF($D1005=0,0,$E1005/$D1005))</f>
        <v/>
      </c>
      <c r="W1005" s="24" t="str">
        <f aca="false">IF(COUNTA($A1005:$J1005)=0,"",IF($F1005=0,0,$G1005/$F1005))</f>
        <v/>
      </c>
      <c r="X1005" s="24" t="str">
        <f aca="false">IF(COUNTA($A1005:$J1005)=0,"",IF($F1005=0,0,$H1005/$F1005))</f>
        <v/>
      </c>
      <c r="Y1005" s="25" t="str">
        <f aca="false">IF(COUNTA($A1005:$J1005)=0,"",IF($C1005=0,0,$L1005/$C1005))</f>
        <v/>
      </c>
      <c r="Z1005" s="23" t="str">
        <f aca="false">IF(COUNTA($A1005:$J1005)=0,"",IF($G1005=0,0,$C1005/$G1005))</f>
        <v/>
      </c>
      <c r="AA1005" s="23" t="str">
        <f aca="false">IF(COUNTA($A1005:$J1005)=0,"",IF($G1005=0,0,$T1005/$G1005))</f>
        <v/>
      </c>
      <c r="AB1005" s="9" t="str">
        <f aca="false">IF(COUNTA($A1005:$J1005)=0,"",IF($B1005="","Pick a product",IF($E1005&gt;$D1005,"Confirmed &gt; received",IF($F1005&gt;$E1005,"Dispatched &gt; confirmed",IF($G1005+$H1005&gt;$F1005,"Delivered + returned &gt; dispatched","OK")))))</f>
        <v/>
      </c>
    </row>
  </sheetData>
  <autoFilter ref="A5:AB1005"/>
  <mergeCells count="2">
    <mergeCell ref="A4:J4"/>
    <mergeCell ref="K4:AB4"/>
  </mergeCells>
  <conditionalFormatting sqref="AB6:AB1005">
    <cfRule type="expression" priority="2" aboveAverage="0" equalAverage="0" bottom="0" percent="0" rank="0" text="" dxfId="6">
      <formula>AND($AB6&lt;&gt;"",$AB6&lt;&gt;"OK")</formula>
    </cfRule>
    <cfRule type="expression" priority="3" aboveAverage="0" equalAverage="0" bottom="0" percent="0" rank="0" text="" dxfId="7">
      <formula>$AB6="OK"</formula>
    </cfRule>
  </conditionalFormatting>
  <dataValidations count="4">
    <dataValidation allowBlank="true" error="Enter 0 or a positive number." errorStyle="stop" operator="greaterThanOrEqual" showDropDown="false" showErrorMessage="true" showInputMessage="false" sqref="C6:C1005 I6:J1005" type="decimal">
      <formula1>0</formula1>
      <formula2>0</formula2>
    </dataValidation>
    <dataValidation allowBlank="true" error="Pick a product from the list. Add products in Settings." errorStyle="stop" operator="between" showDropDown="false" showErrorMessage="true" showInputMessage="false" sqref="B6:B1005" type="list">
      <formula1>Settings!$A$14:$A$28</formula1>
      <formula2>0</formula2>
    </dataValidation>
    <dataValidation allowBlank="true" error="Enter a real date, for example 12-Oct-2026." errorStyle="stop" operator="greaterThan" showDropDown="false" showErrorMessage="true" showInputMessage="false" sqref="A6:A1005" type="date">
      <formula1>36526</formula1>
      <formula2>0</formula2>
    </dataValidation>
    <dataValidation allowBlank="true" error="Enter a whole number, 0 or more." errorStyle="stop" operator="greaterThanOrEqual" showDropDown="false" showErrorMessage="true" showInputMessage="false" sqref="D6:H1005" type="whole">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9D7A"/>
    <pageSetUpPr fitToPage="true"/>
  </sheetPr>
  <dimension ref="A1:D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0"/>
    <col collapsed="false" customWidth="true" hidden="false" outlineLevel="0" max="4" min="2" style="0" width="20"/>
  </cols>
  <sheetData>
    <row r="1" customFormat="false" ht="19.7" hidden="false" customHeight="false" outlineLevel="0" collapsed="false">
      <c r="A1" s="1" t="s">
        <v>105</v>
      </c>
    </row>
    <row r="2" customFormat="false" ht="15" hidden="false" customHeight="false" outlineLevel="0" collapsed="false">
      <c r="A2" s="2" t="s">
        <v>106</v>
      </c>
    </row>
    <row r="4" customFormat="false" ht="15" hidden="false" customHeight="false" outlineLevel="0" collapsed="false">
      <c r="A4" s="26" t="s">
        <v>107</v>
      </c>
      <c r="B4" s="20" t="n">
        <v>46296</v>
      </c>
    </row>
    <row r="5" customFormat="false" ht="15" hidden="false" customHeight="false" outlineLevel="0" collapsed="false">
      <c r="A5" s="26" t="s">
        <v>108</v>
      </c>
      <c r="B5" s="20" t="n">
        <v>46298</v>
      </c>
    </row>
    <row r="6" customFormat="false" ht="15" hidden="false" customHeight="false" outlineLevel="0" collapsed="false">
      <c r="A6" s="26" t="s">
        <v>109</v>
      </c>
      <c r="B6" s="27" t="n">
        <f aca="false">IF($B$5&lt;$B$4,0,$B$5-$B$4+1)</f>
        <v>3</v>
      </c>
    </row>
    <row r="8" customFormat="false" ht="21.75" hidden="false" customHeight="true" outlineLevel="0" collapsed="false">
      <c r="A8" s="8" t="s">
        <v>110</v>
      </c>
      <c r="B8" s="8" t="s">
        <v>111</v>
      </c>
      <c r="C8" s="8" t="s">
        <v>112</v>
      </c>
      <c r="D8" s="8" t="s">
        <v>113</v>
      </c>
    </row>
    <row r="9" customFormat="false" ht="15" hidden="false" customHeight="false" outlineLevel="0" collapsed="false">
      <c r="A9" s="26" t="s">
        <v>114</v>
      </c>
      <c r="B9" s="28" t="n">
        <f aca="false">SUMIFS('Daily Log'!$L$6:$L$1005,'Daily Log'!$A$6:$A$1005,"&gt;="&amp;$B$4,'Daily Log'!$A$6:$A$1005,"&lt;="&amp;$B$5)</f>
        <v>184800</v>
      </c>
      <c r="C9" s="29" t="n">
        <f aca="false">IF($B$9=0,0,B9/$B$9)</f>
        <v>1</v>
      </c>
      <c r="D9" s="28" t="n">
        <f aca="false">IF($B$27=0,0,B9/$B$27)</f>
        <v>2800</v>
      </c>
    </row>
    <row r="10" customFormat="false" ht="15" hidden="false" customHeight="false" outlineLevel="0" collapsed="false">
      <c r="A10" s="9" t="s">
        <v>21</v>
      </c>
      <c r="B10" s="23" t="n">
        <f aca="false">SUMIFS('Daily Log'!$M$6:$M$1005,'Daily Log'!$A$6:$A$1005,"&gt;="&amp;$B$4,'Daily Log'!$A$6:$A$1005,"&lt;="&amp;$B$5)</f>
        <v>77220</v>
      </c>
      <c r="C10" s="24" t="n">
        <f aca="false">IF($B$9=0,0,B10/$B$9)</f>
        <v>0.417857142857143</v>
      </c>
      <c r="D10" s="23" t="n">
        <f aca="false">IF($B$27=0,0,B10/$B$27)</f>
        <v>1170</v>
      </c>
    </row>
    <row r="11" customFormat="false" ht="15" hidden="false" customHeight="false" outlineLevel="0" collapsed="false">
      <c r="A11" s="16" t="s">
        <v>115</v>
      </c>
      <c r="B11" s="17" t="n">
        <f aca="false">B9-B10</f>
        <v>107580</v>
      </c>
      <c r="C11" s="30" t="n">
        <f aca="false">IF($B$9=0,0,B11/$B$9)</f>
        <v>0.582142857142857</v>
      </c>
      <c r="D11" s="17" t="n">
        <f aca="false">IF($B$27=0,0,B11/$B$27)</f>
        <v>1630</v>
      </c>
    </row>
    <row r="12" customFormat="false" ht="15" hidden="false" customHeight="false" outlineLevel="0" collapsed="false">
      <c r="A12" s="9" t="s">
        <v>83</v>
      </c>
      <c r="B12" s="23" t="n">
        <f aca="false">SUMIFS('Daily Log'!$C$6:$C$1005,'Daily Log'!$A$6:$A$1005,"&gt;="&amp;$B$4,'Daily Log'!$A$6:$A$1005,"&lt;="&amp;$B$5)</f>
        <v>29500</v>
      </c>
      <c r="C12" s="24" t="n">
        <f aca="false">IF($B$9=0,0,B12/$B$9)</f>
        <v>0.159632034632035</v>
      </c>
      <c r="D12" s="23" t="n">
        <f aca="false">IF($B$27=0,0,B12/$B$27)</f>
        <v>446.969696969697</v>
      </c>
    </row>
    <row r="13" customFormat="false" ht="15" hidden="false" customHeight="false" outlineLevel="0" collapsed="false">
      <c r="A13" s="9" t="s">
        <v>25</v>
      </c>
      <c r="B13" s="23" t="n">
        <f aca="false">SUMIFS('Daily Log'!$O$6:$O$1005,'Daily Log'!$A$6:$A$1005,"&gt;="&amp;$B$4,'Daily Log'!$A$6:$A$1005,"&lt;="&amp;$B$5)</f>
        <v>2740</v>
      </c>
      <c r="C13" s="24" t="n">
        <f aca="false">IF($B$9=0,0,B13/$B$9)</f>
        <v>0.0148268398268398</v>
      </c>
      <c r="D13" s="23" t="n">
        <f aca="false">IF($B$27=0,0,B13/$B$27)</f>
        <v>41.5151515151515</v>
      </c>
    </row>
    <row r="14" customFormat="false" ht="15" hidden="false" customHeight="false" outlineLevel="0" collapsed="false">
      <c r="A14" s="9" t="s">
        <v>23</v>
      </c>
      <c r="B14" s="23" t="n">
        <f aca="false">SUMIFS('Daily Log'!$N$6:$N$1005,'Daily Log'!$A$6:$A$1005,"&gt;="&amp;$B$4,'Daily Log'!$A$6:$A$1005,"&lt;="&amp;$B$5)</f>
        <v>6480</v>
      </c>
      <c r="C14" s="24" t="n">
        <f aca="false">IF($B$9=0,0,B14/$B$9)</f>
        <v>0.0350649350649351</v>
      </c>
      <c r="D14" s="23" t="n">
        <f aca="false">IF($B$27=0,0,B14/$B$27)</f>
        <v>98.1818181818182</v>
      </c>
    </row>
    <row r="15" customFormat="false" ht="15" hidden="false" customHeight="false" outlineLevel="0" collapsed="false">
      <c r="A15" s="9" t="s">
        <v>116</v>
      </c>
      <c r="B15" s="23" t="n">
        <f aca="false">SUMIFS('Daily Log'!$P$6:$P$1005,'Daily Log'!$A$6:$A$1005,"&gt;="&amp;$B$4,'Daily Log'!$A$6:$A$1005,"&lt;="&amp;$B$5)</f>
        <v>19650</v>
      </c>
      <c r="C15" s="24" t="n">
        <f aca="false">IF($B$9=0,0,B15/$B$9)</f>
        <v>0.106331168831169</v>
      </c>
      <c r="D15" s="23" t="n">
        <f aca="false">IF($B$27=0,0,B15/$B$27)</f>
        <v>297.727272727273</v>
      </c>
    </row>
    <row r="16" customFormat="false" ht="15" hidden="false" customHeight="false" outlineLevel="0" collapsed="false">
      <c r="A16" s="9" t="s">
        <v>117</v>
      </c>
      <c r="B16" s="23" t="n">
        <f aca="false">SUMIFS('Daily Log'!$Q$6:$Q$1005,'Daily Log'!$A$6:$A$1005,"&gt;="&amp;$B$4,'Daily Log'!$A$6:$A$1005,"&lt;="&amp;$B$5)</f>
        <v>3696</v>
      </c>
      <c r="C16" s="24" t="n">
        <f aca="false">IF($B$9=0,0,B16/$B$9)</f>
        <v>0.02</v>
      </c>
      <c r="D16" s="23" t="n">
        <f aca="false">IF($B$27=0,0,B16/$B$27)</f>
        <v>56</v>
      </c>
    </row>
    <row r="17" customFormat="false" ht="15" hidden="false" customHeight="false" outlineLevel="0" collapsed="false">
      <c r="A17" s="9" t="s">
        <v>118</v>
      </c>
      <c r="B17" s="23" t="n">
        <f aca="false">SUMIFS('Daily Log'!$R$6:$R$1005,'Daily Log'!$A$6:$A$1005,"&gt;="&amp;$B$4,'Daily Log'!$A$6:$A$1005,"&lt;="&amp;$B$5)</f>
        <v>0</v>
      </c>
      <c r="C17" s="24" t="n">
        <f aca="false">IF($B$9=0,0,B17/$B$9)</f>
        <v>0</v>
      </c>
      <c r="D17" s="23" t="n">
        <f aca="false">IF($B$27=0,0,B17/$B$27)</f>
        <v>0</v>
      </c>
    </row>
    <row r="18" customFormat="false" ht="15" hidden="false" customHeight="false" outlineLevel="0" collapsed="false">
      <c r="A18" s="9" t="s">
        <v>119</v>
      </c>
      <c r="B18" s="23" t="n">
        <f aca="false">SUMIFS('Daily Log'!$J$6:$J$1005,'Daily Log'!$A$6:$A$1005,"&gt;="&amp;$B$4,'Daily Log'!$A$6:$A$1005,"&lt;="&amp;$B$5)</f>
        <v>500</v>
      </c>
      <c r="C18" s="24" t="n">
        <f aca="false">IF($B$9=0,0,B18/$B$9)</f>
        <v>0.00270562770562771</v>
      </c>
      <c r="D18" s="23" t="n">
        <f aca="false">IF($B$27=0,0,B18/$B$27)</f>
        <v>7.57575757575758</v>
      </c>
    </row>
    <row r="19" customFormat="false" ht="15" hidden="false" customHeight="false" outlineLevel="0" collapsed="false">
      <c r="A19" s="16" t="s">
        <v>120</v>
      </c>
      <c r="B19" s="17" t="n">
        <f aca="false">SUM(B12:B18)</f>
        <v>62566</v>
      </c>
      <c r="C19" s="30" t="n">
        <f aca="false">IF($B$9=0,0,B19/$B$9)</f>
        <v>0.338560606060606</v>
      </c>
      <c r="D19" s="17" t="n">
        <f aca="false">IF($B$27=0,0,B19/$B$27)</f>
        <v>947.969696969697</v>
      </c>
    </row>
    <row r="20" customFormat="false" ht="15" hidden="false" customHeight="false" outlineLevel="0" collapsed="false">
      <c r="A20" s="16" t="s">
        <v>121</v>
      </c>
      <c r="B20" s="17" t="n">
        <f aca="false">B11-B19</f>
        <v>45014</v>
      </c>
      <c r="C20" s="30" t="n">
        <f aca="false">IF($B$9=0,0,B20/$B$9)</f>
        <v>0.243582251082251</v>
      </c>
      <c r="D20" s="17" t="n">
        <f aca="false">IF($B$27=0,0,B20/$B$27)</f>
        <v>682.030303030303</v>
      </c>
    </row>
    <row r="21" customFormat="false" ht="15" hidden="false" customHeight="false" outlineLevel="0" collapsed="false">
      <c r="A21" s="9" t="s">
        <v>122</v>
      </c>
      <c r="B21" s="23" t="n">
        <f aca="false">Settings!$B$42*12/365*$B$6</f>
        <v>8679.45205479452</v>
      </c>
      <c r="C21" s="24" t="n">
        <f aca="false">IF($B$9=0,0,B21/$B$9)</f>
        <v>0.0469667318982388</v>
      </c>
      <c r="D21" s="23" t="n">
        <f aca="false">IF($B$27=0,0,B21/$B$27)</f>
        <v>131.506849315069</v>
      </c>
    </row>
    <row r="22" customFormat="false" ht="15" hidden="false" customHeight="false" outlineLevel="0" collapsed="false">
      <c r="A22" s="31" t="s">
        <v>123</v>
      </c>
      <c r="B22" s="32" t="n">
        <f aca="false">B20-B21</f>
        <v>36334.5479452055</v>
      </c>
      <c r="C22" s="33" t="n">
        <f aca="false">IF($B$9=0,0,B22/$B$9)</f>
        <v>0.196615519184012</v>
      </c>
      <c r="D22" s="32" t="n">
        <f aca="false">IF($B$27=0,0,B22/$B$27)</f>
        <v>550.523453715235</v>
      </c>
    </row>
    <row r="24" customFormat="false" ht="21.75" hidden="false" customHeight="true" outlineLevel="0" collapsed="false">
      <c r="A24" s="8" t="s">
        <v>124</v>
      </c>
      <c r="B24" s="8" t="s">
        <v>47</v>
      </c>
      <c r="C24" s="8"/>
      <c r="D24" s="8"/>
    </row>
    <row r="25" customFormat="false" ht="15" hidden="false" customHeight="false" outlineLevel="0" collapsed="false">
      <c r="A25" s="9" t="s">
        <v>84</v>
      </c>
      <c r="B25" s="27" t="n">
        <f aca="false">SUMIFS('Daily Log'!$D$6:$D$1005,'Daily Log'!$A$6:$A$1005,"&gt;="&amp;$B$4,'Daily Log'!$A$6:$A$1005,"&lt;="&amp;$B$5)</f>
        <v>137</v>
      </c>
    </row>
    <row r="26" customFormat="false" ht="15" hidden="false" customHeight="false" outlineLevel="0" collapsed="false">
      <c r="A26" s="9" t="s">
        <v>85</v>
      </c>
      <c r="B26" s="27" t="n">
        <f aca="false">SUMIFS('Daily Log'!$E$6:$E$1005,'Daily Log'!$A$6:$A$1005,"&gt;="&amp;$B$4,'Daily Log'!$A$6:$A$1005,"&lt;="&amp;$B$5)</f>
        <v>97</v>
      </c>
    </row>
    <row r="27" customFormat="false" ht="15" hidden="false" customHeight="false" outlineLevel="0" collapsed="false">
      <c r="A27" s="9" t="s">
        <v>125</v>
      </c>
      <c r="B27" s="27" t="n">
        <f aca="false">SUMIFS('Daily Log'!$G$6:$G$1005,'Daily Log'!$A$6:$A$1005,"&gt;="&amp;$B$4,'Daily Log'!$A$6:$A$1005,"&lt;="&amp;$B$5)</f>
        <v>66</v>
      </c>
    </row>
    <row r="28" customFormat="false" ht="15" hidden="false" customHeight="false" outlineLevel="0" collapsed="false">
      <c r="A28" s="9" t="s">
        <v>86</v>
      </c>
      <c r="B28" s="27" t="n">
        <f aca="false">SUMIFS('Daily Log'!$F$6:$F$1005,'Daily Log'!$A$6:$A$1005,"&gt;="&amp;$B$4,'Daily Log'!$A$6:$A$1005,"&lt;="&amp;$B$5)</f>
        <v>97</v>
      </c>
    </row>
    <row r="29" customFormat="false" ht="15" hidden="false" customHeight="false" outlineLevel="0" collapsed="false">
      <c r="A29" s="9" t="s">
        <v>126</v>
      </c>
      <c r="B29" s="27" t="n">
        <f aca="false">SUMIFS('Daily Log'!$H$6:$H$1005,'Daily Log'!$A$6:$A$1005,"&gt;="&amp;$B$4,'Daily Log'!$A$6:$A$1005,"&lt;="&amp;$B$5)</f>
        <v>21</v>
      </c>
    </row>
    <row r="30" customFormat="false" ht="15" hidden="false" customHeight="false" outlineLevel="0" collapsed="false">
      <c r="A30" s="9" t="s">
        <v>127</v>
      </c>
      <c r="B30" s="27" t="n">
        <f aca="false">B28-B27-B29</f>
        <v>10</v>
      </c>
    </row>
    <row r="31" customFormat="false" ht="15" hidden="false" customHeight="false" outlineLevel="0" collapsed="false">
      <c r="A31" s="9" t="s">
        <v>128</v>
      </c>
      <c r="B31" s="24" t="n">
        <f aca="false">IF(B25=0,0,B26/B25)</f>
        <v>0.708029197080292</v>
      </c>
    </row>
    <row r="32" customFormat="false" ht="15" hidden="false" customHeight="false" outlineLevel="0" collapsed="false">
      <c r="A32" s="9" t="s">
        <v>129</v>
      </c>
      <c r="B32" s="24" t="n">
        <f aca="false">IF(B28=0,0,B27/B28)</f>
        <v>0.680412371134021</v>
      </c>
    </row>
    <row r="33" customFormat="false" ht="15" hidden="false" customHeight="false" outlineLevel="0" collapsed="false">
      <c r="A33" s="9" t="s">
        <v>130</v>
      </c>
      <c r="B33" s="24" t="n">
        <f aca="false">IF(B28=0,0,B29/B28)</f>
        <v>0.216494845360825</v>
      </c>
    </row>
    <row r="35" customFormat="false" ht="21.75" hidden="false" customHeight="true" outlineLevel="0" collapsed="false">
      <c r="A35" s="8" t="s">
        <v>131</v>
      </c>
      <c r="B35" s="8" t="s">
        <v>47</v>
      </c>
      <c r="C35" s="8"/>
      <c r="D35" s="8"/>
    </row>
    <row r="36" customFormat="false" ht="15" hidden="false" customHeight="false" outlineLevel="0" collapsed="false">
      <c r="A36" s="6" t="s">
        <v>132</v>
      </c>
      <c r="B36" s="25" t="n">
        <f aca="false">IF(B12=0,0,B9/B12)</f>
        <v>6.26440677966102</v>
      </c>
    </row>
    <row r="37" customFormat="false" ht="15" hidden="false" customHeight="false" outlineLevel="0" collapsed="false">
      <c r="A37" s="6" t="s">
        <v>133</v>
      </c>
      <c r="B37" s="22" t="n">
        <f aca="false">IF(B25=0,0,B12/B25)</f>
        <v>215.328467153285</v>
      </c>
    </row>
    <row r="38" customFormat="false" ht="15" hidden="false" customHeight="false" outlineLevel="0" collapsed="false">
      <c r="A38" s="6" t="s">
        <v>102</v>
      </c>
      <c r="B38" s="22" t="n">
        <f aca="false">IF(B27=0,0,B12/B27)</f>
        <v>446.969696969697</v>
      </c>
    </row>
    <row r="39" customFormat="false" ht="15" hidden="false" customHeight="false" outlineLevel="0" collapsed="false">
      <c r="A39" s="6" t="s">
        <v>134</v>
      </c>
      <c r="B39" s="25" t="n">
        <f aca="false">IF(B9-B10-(B19-B12)&lt;=0,0,B9/(B9-B10-(B19-B12)))</f>
        <v>2.4800708591674</v>
      </c>
    </row>
    <row r="40" customFormat="false" ht="15" hidden="false" customHeight="false" outlineLevel="0" collapsed="false">
      <c r="A40" s="6" t="s">
        <v>135</v>
      </c>
      <c r="B40" s="25" t="n">
        <f aca="false">IF(B9-B10-(B19-B12)-B21&lt;=0,0,B9/(B9-B10-(B19-B12)-B21))</f>
        <v>2.80703681832539</v>
      </c>
    </row>
    <row r="41" customFormat="false" ht="30" hidden="false" customHeight="true" outlineLevel="0" collapsed="false">
      <c r="A41" s="6" t="s">
        <v>136</v>
      </c>
      <c r="B41" s="22" t="n">
        <f aca="false">IF(B27=0,0,(B9-B10-(B19-B12))/B27)</f>
        <v>1129</v>
      </c>
    </row>
    <row r="43" customFormat="false" ht="30" hidden="false" customHeight="true" outlineLevel="0" collapsed="false">
      <c r="A43" s="34" t="s">
        <v>137</v>
      </c>
      <c r="B43" s="34"/>
      <c r="C43" s="34"/>
      <c r="D43" s="34"/>
    </row>
  </sheetData>
  <mergeCells count="1">
    <mergeCell ref="A43:D43"/>
  </mergeCells>
  <dataValidations count="1">
    <dataValidation allowBlank="false" error="Enter a real date." errorStyle="stop" operator="greaterThan" showDropDown="false" showErrorMessage="true" showInputMessage="false" sqref="B4:B5" type="date">
      <formula1>36526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9D7A"/>
    <pageSetUpPr fitToPage="true"/>
  </sheetPr>
  <dimension ref="A1:S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9" min="1" style="0" width="13"/>
  </cols>
  <sheetData>
    <row r="1" customFormat="false" ht="19.7" hidden="false" customHeight="false" outlineLevel="0" collapsed="false">
      <c r="A1" s="1" t="s">
        <v>138</v>
      </c>
    </row>
    <row r="2" customFormat="false" ht="15" hidden="false" customHeight="false" outlineLevel="0" collapsed="false">
      <c r="A2" s="2" t="s">
        <v>139</v>
      </c>
    </row>
    <row r="3" customFormat="false" ht="15" hidden="false" customHeight="false" outlineLevel="0" collapsed="false">
      <c r="A3" s="35" t="s">
        <v>140</v>
      </c>
    </row>
    <row r="4" customFormat="false" ht="15" hidden="false" customHeight="false" outlineLevel="0" collapsed="false">
      <c r="A4" s="26" t="s">
        <v>141</v>
      </c>
      <c r="B4" s="36" t="n">
        <v>2026</v>
      </c>
    </row>
    <row r="6" customFormat="false" ht="48" hidden="false" customHeight="true" outlineLevel="0" collapsed="false">
      <c r="A6" s="8" t="s">
        <v>142</v>
      </c>
      <c r="B6" s="8" t="s">
        <v>84</v>
      </c>
      <c r="C6" s="8" t="s">
        <v>143</v>
      </c>
      <c r="D6" s="8" t="s">
        <v>86</v>
      </c>
      <c r="E6" s="8" t="s">
        <v>87</v>
      </c>
      <c r="F6" s="8" t="s">
        <v>144</v>
      </c>
      <c r="G6" s="8" t="s">
        <v>19</v>
      </c>
      <c r="H6" s="8" t="s">
        <v>21</v>
      </c>
      <c r="I6" s="8" t="s">
        <v>83</v>
      </c>
      <c r="J6" s="8" t="s">
        <v>25</v>
      </c>
      <c r="K6" s="8" t="s">
        <v>23</v>
      </c>
      <c r="L6" s="8" t="s">
        <v>145</v>
      </c>
      <c r="M6" s="8" t="s">
        <v>90</v>
      </c>
      <c r="N6" s="8" t="s">
        <v>31</v>
      </c>
      <c r="O6" s="8" t="s">
        <v>96</v>
      </c>
      <c r="P6" s="8" t="s">
        <v>97</v>
      </c>
      <c r="Q6" s="8" t="s">
        <v>101</v>
      </c>
      <c r="R6" s="8" t="s">
        <v>99</v>
      </c>
      <c r="S6" s="8" t="s">
        <v>100</v>
      </c>
    </row>
    <row r="7" customFormat="false" ht="15" hidden="false" customHeight="false" outlineLevel="0" collapsed="false">
      <c r="A7" s="37" t="n">
        <f aca="false">DATE($B$4,1,1)</f>
        <v>46023</v>
      </c>
      <c r="B7" s="27" t="n">
        <f aca="false">SUMIFS('Daily Log'!$D$6:$D$1005,'Daily Log'!$A$6:$A$1005,"&gt;="&amp;$A7,'Daily Log'!$A$6:$A$1005,"&lt;"&amp;EDATE($A7,1))</f>
        <v>0</v>
      </c>
      <c r="C7" s="27" t="n">
        <f aca="false">SUMIFS('Daily Log'!$E$6:$E$1005,'Daily Log'!$A$6:$A$1005,"&gt;="&amp;$A7,'Daily Log'!$A$6:$A$1005,"&lt;"&amp;EDATE($A7,1))</f>
        <v>0</v>
      </c>
      <c r="D7" s="27" t="n">
        <f aca="false">SUMIFS('Daily Log'!$F$6:$F$1005,'Daily Log'!$A$6:$A$1005,"&gt;="&amp;$A7,'Daily Log'!$A$6:$A$1005,"&lt;"&amp;EDATE($A7,1))</f>
        <v>0</v>
      </c>
      <c r="E7" s="27" t="n">
        <f aca="false">SUMIFS('Daily Log'!$G$6:$G$1005,'Daily Log'!$A$6:$A$1005,"&gt;="&amp;$A7,'Daily Log'!$A$6:$A$1005,"&lt;"&amp;EDATE($A7,1))</f>
        <v>0</v>
      </c>
      <c r="F7" s="27" t="n">
        <f aca="false">SUMIFS('Daily Log'!$H$6:$H$1005,'Daily Log'!$A$6:$A$1005,"&gt;="&amp;$A7,'Daily Log'!$A$6:$A$1005,"&lt;"&amp;EDATE($A7,1))</f>
        <v>0</v>
      </c>
      <c r="G7" s="23" t="n">
        <f aca="false">SUMIFS('Daily Log'!$L$6:$L$1005,'Daily Log'!$A$6:$A$1005,"&gt;="&amp;$A7,'Daily Log'!$A$6:$A$1005,"&lt;"&amp;EDATE($A7,1))</f>
        <v>0</v>
      </c>
      <c r="H7" s="23" t="n">
        <f aca="false">SUMIFS('Daily Log'!$M$6:$M$1005,'Daily Log'!$A$6:$A$1005,"&gt;="&amp;$A7,'Daily Log'!$A$6:$A$1005,"&lt;"&amp;EDATE($A7,1))</f>
        <v>0</v>
      </c>
      <c r="I7" s="23" t="n">
        <f aca="false">SUMIFS('Daily Log'!$C$6:$C$1005,'Daily Log'!$A$6:$A$1005,"&gt;="&amp;$A7,'Daily Log'!$A$6:$A$1005,"&lt;"&amp;EDATE($A7,1))</f>
        <v>0</v>
      </c>
      <c r="J7" s="23" t="n">
        <f aca="false">SUMIFS('Daily Log'!$O$6:$O$1005,'Daily Log'!$A$6:$A$1005,"&gt;="&amp;$A7,'Daily Log'!$A$6:$A$1005,"&lt;"&amp;EDATE($A7,1))</f>
        <v>0</v>
      </c>
      <c r="K7" s="23" t="n">
        <f aca="false">SUMIFS('Daily Log'!$N$6:$N$1005,'Daily Log'!$A$6:$A$1005,"&gt;="&amp;$A7,'Daily Log'!$A$6:$A$1005,"&lt;"&amp;EDATE($A7,1))</f>
        <v>0</v>
      </c>
      <c r="L7" s="23" t="n">
        <f aca="false">SUMIFS('Daily Log'!$P$6:$P$1005,'Daily Log'!$A$6:$A$1005,"&gt;="&amp;$A7,'Daily Log'!$A$6:$A$1005,"&lt;"&amp;EDATE($A7,1))+SUMIFS('Daily Log'!$Q$6:$Q$1005,'Daily Log'!$A$6:$A$1005,"&gt;="&amp;$A7,'Daily Log'!$A$6:$A$1005,"&lt;"&amp;EDATE($A7,1))+SUMIFS('Daily Log'!$R$6:$R$1005,'Daily Log'!$A$6:$A$1005,"&gt;="&amp;$A7,'Daily Log'!$A$6:$A$1005,"&lt;"&amp;EDATE($A7,1))</f>
        <v>0</v>
      </c>
      <c r="M7" s="23" t="n">
        <f aca="false">SUMIFS('Daily Log'!$J$6:$J$1005,'Daily Log'!$A$6:$A$1005,"&gt;="&amp;$A7,'Daily Log'!$A$6:$A$1005,"&lt;"&amp;EDATE($A7,1))</f>
        <v>0</v>
      </c>
      <c r="N7" s="23" t="n">
        <f aca="false">IF(AND(B7=0,I7=0),0,Settings!$B$42)</f>
        <v>0</v>
      </c>
      <c r="O7" s="28" t="n">
        <f aca="false">G7-SUM(H7:N7)</f>
        <v>0</v>
      </c>
      <c r="P7" s="24" t="n">
        <f aca="false">IF(G7=0,0,O7/G7)</f>
        <v>0</v>
      </c>
      <c r="Q7" s="25" t="n">
        <f aca="false">IF(I7=0,0,G7/I7)</f>
        <v>0</v>
      </c>
      <c r="R7" s="24" t="n">
        <f aca="false">IF(D7=0,0,E7/D7)</f>
        <v>0</v>
      </c>
      <c r="S7" s="24" t="n">
        <f aca="false">IF(D7=0,0,F7/D7)</f>
        <v>0</v>
      </c>
    </row>
    <row r="8" customFormat="false" ht="15" hidden="false" customHeight="false" outlineLevel="0" collapsed="false">
      <c r="A8" s="37" t="n">
        <f aca="false">DATE($B$4,2,1)</f>
        <v>46054</v>
      </c>
      <c r="B8" s="27" t="n">
        <f aca="false">SUMIFS('Daily Log'!$D$6:$D$1005,'Daily Log'!$A$6:$A$1005,"&gt;="&amp;$A8,'Daily Log'!$A$6:$A$1005,"&lt;"&amp;EDATE($A8,1))</f>
        <v>0</v>
      </c>
      <c r="C8" s="27" t="n">
        <f aca="false">SUMIFS('Daily Log'!$E$6:$E$1005,'Daily Log'!$A$6:$A$1005,"&gt;="&amp;$A8,'Daily Log'!$A$6:$A$1005,"&lt;"&amp;EDATE($A8,1))</f>
        <v>0</v>
      </c>
      <c r="D8" s="27" t="n">
        <f aca="false">SUMIFS('Daily Log'!$F$6:$F$1005,'Daily Log'!$A$6:$A$1005,"&gt;="&amp;$A8,'Daily Log'!$A$6:$A$1005,"&lt;"&amp;EDATE($A8,1))</f>
        <v>0</v>
      </c>
      <c r="E8" s="27" t="n">
        <f aca="false">SUMIFS('Daily Log'!$G$6:$G$1005,'Daily Log'!$A$6:$A$1005,"&gt;="&amp;$A8,'Daily Log'!$A$6:$A$1005,"&lt;"&amp;EDATE($A8,1))</f>
        <v>0</v>
      </c>
      <c r="F8" s="27" t="n">
        <f aca="false">SUMIFS('Daily Log'!$H$6:$H$1005,'Daily Log'!$A$6:$A$1005,"&gt;="&amp;$A8,'Daily Log'!$A$6:$A$1005,"&lt;"&amp;EDATE($A8,1))</f>
        <v>0</v>
      </c>
      <c r="G8" s="23" t="n">
        <f aca="false">SUMIFS('Daily Log'!$L$6:$L$1005,'Daily Log'!$A$6:$A$1005,"&gt;="&amp;$A8,'Daily Log'!$A$6:$A$1005,"&lt;"&amp;EDATE($A8,1))</f>
        <v>0</v>
      </c>
      <c r="H8" s="23" t="n">
        <f aca="false">SUMIFS('Daily Log'!$M$6:$M$1005,'Daily Log'!$A$6:$A$1005,"&gt;="&amp;$A8,'Daily Log'!$A$6:$A$1005,"&lt;"&amp;EDATE($A8,1))</f>
        <v>0</v>
      </c>
      <c r="I8" s="23" t="n">
        <f aca="false">SUMIFS('Daily Log'!$C$6:$C$1005,'Daily Log'!$A$6:$A$1005,"&gt;="&amp;$A8,'Daily Log'!$A$6:$A$1005,"&lt;"&amp;EDATE($A8,1))</f>
        <v>0</v>
      </c>
      <c r="J8" s="23" t="n">
        <f aca="false">SUMIFS('Daily Log'!$O$6:$O$1005,'Daily Log'!$A$6:$A$1005,"&gt;="&amp;$A8,'Daily Log'!$A$6:$A$1005,"&lt;"&amp;EDATE($A8,1))</f>
        <v>0</v>
      </c>
      <c r="K8" s="23" t="n">
        <f aca="false">SUMIFS('Daily Log'!$N$6:$N$1005,'Daily Log'!$A$6:$A$1005,"&gt;="&amp;$A8,'Daily Log'!$A$6:$A$1005,"&lt;"&amp;EDATE($A8,1))</f>
        <v>0</v>
      </c>
      <c r="L8" s="23" t="n">
        <f aca="false">SUMIFS('Daily Log'!$P$6:$P$1005,'Daily Log'!$A$6:$A$1005,"&gt;="&amp;$A8,'Daily Log'!$A$6:$A$1005,"&lt;"&amp;EDATE($A8,1))+SUMIFS('Daily Log'!$Q$6:$Q$1005,'Daily Log'!$A$6:$A$1005,"&gt;="&amp;$A8,'Daily Log'!$A$6:$A$1005,"&lt;"&amp;EDATE($A8,1))+SUMIFS('Daily Log'!$R$6:$R$1005,'Daily Log'!$A$6:$A$1005,"&gt;="&amp;$A8,'Daily Log'!$A$6:$A$1005,"&lt;"&amp;EDATE($A8,1))</f>
        <v>0</v>
      </c>
      <c r="M8" s="23" t="n">
        <f aca="false">SUMIFS('Daily Log'!$J$6:$J$1005,'Daily Log'!$A$6:$A$1005,"&gt;="&amp;$A8,'Daily Log'!$A$6:$A$1005,"&lt;"&amp;EDATE($A8,1))</f>
        <v>0</v>
      </c>
      <c r="N8" s="23" t="n">
        <f aca="false">IF(AND(B8=0,I8=0),0,Settings!$B$42)</f>
        <v>0</v>
      </c>
      <c r="O8" s="28" t="n">
        <f aca="false">G8-SUM(H8:N8)</f>
        <v>0</v>
      </c>
      <c r="P8" s="24" t="n">
        <f aca="false">IF(G8=0,0,O8/G8)</f>
        <v>0</v>
      </c>
      <c r="Q8" s="25" t="n">
        <f aca="false">IF(I8=0,0,G8/I8)</f>
        <v>0</v>
      </c>
      <c r="R8" s="24" t="n">
        <f aca="false">IF(D8=0,0,E8/D8)</f>
        <v>0</v>
      </c>
      <c r="S8" s="24" t="n">
        <f aca="false">IF(D8=0,0,F8/D8)</f>
        <v>0</v>
      </c>
    </row>
    <row r="9" customFormat="false" ht="15" hidden="false" customHeight="false" outlineLevel="0" collapsed="false">
      <c r="A9" s="37" t="n">
        <f aca="false">DATE($B$4,3,1)</f>
        <v>46082</v>
      </c>
      <c r="B9" s="27" t="n">
        <f aca="false">SUMIFS('Daily Log'!$D$6:$D$1005,'Daily Log'!$A$6:$A$1005,"&gt;="&amp;$A9,'Daily Log'!$A$6:$A$1005,"&lt;"&amp;EDATE($A9,1))</f>
        <v>0</v>
      </c>
      <c r="C9" s="27" t="n">
        <f aca="false">SUMIFS('Daily Log'!$E$6:$E$1005,'Daily Log'!$A$6:$A$1005,"&gt;="&amp;$A9,'Daily Log'!$A$6:$A$1005,"&lt;"&amp;EDATE($A9,1))</f>
        <v>0</v>
      </c>
      <c r="D9" s="27" t="n">
        <f aca="false">SUMIFS('Daily Log'!$F$6:$F$1005,'Daily Log'!$A$6:$A$1005,"&gt;="&amp;$A9,'Daily Log'!$A$6:$A$1005,"&lt;"&amp;EDATE($A9,1))</f>
        <v>0</v>
      </c>
      <c r="E9" s="27" t="n">
        <f aca="false">SUMIFS('Daily Log'!$G$6:$G$1005,'Daily Log'!$A$6:$A$1005,"&gt;="&amp;$A9,'Daily Log'!$A$6:$A$1005,"&lt;"&amp;EDATE($A9,1))</f>
        <v>0</v>
      </c>
      <c r="F9" s="27" t="n">
        <f aca="false">SUMIFS('Daily Log'!$H$6:$H$1005,'Daily Log'!$A$6:$A$1005,"&gt;="&amp;$A9,'Daily Log'!$A$6:$A$1005,"&lt;"&amp;EDATE($A9,1))</f>
        <v>0</v>
      </c>
      <c r="G9" s="23" t="n">
        <f aca="false">SUMIFS('Daily Log'!$L$6:$L$1005,'Daily Log'!$A$6:$A$1005,"&gt;="&amp;$A9,'Daily Log'!$A$6:$A$1005,"&lt;"&amp;EDATE($A9,1))</f>
        <v>0</v>
      </c>
      <c r="H9" s="23" t="n">
        <f aca="false">SUMIFS('Daily Log'!$M$6:$M$1005,'Daily Log'!$A$6:$A$1005,"&gt;="&amp;$A9,'Daily Log'!$A$6:$A$1005,"&lt;"&amp;EDATE($A9,1))</f>
        <v>0</v>
      </c>
      <c r="I9" s="23" t="n">
        <f aca="false">SUMIFS('Daily Log'!$C$6:$C$1005,'Daily Log'!$A$6:$A$1005,"&gt;="&amp;$A9,'Daily Log'!$A$6:$A$1005,"&lt;"&amp;EDATE($A9,1))</f>
        <v>0</v>
      </c>
      <c r="J9" s="23" t="n">
        <f aca="false">SUMIFS('Daily Log'!$O$6:$O$1005,'Daily Log'!$A$6:$A$1005,"&gt;="&amp;$A9,'Daily Log'!$A$6:$A$1005,"&lt;"&amp;EDATE($A9,1))</f>
        <v>0</v>
      </c>
      <c r="K9" s="23" t="n">
        <f aca="false">SUMIFS('Daily Log'!$N$6:$N$1005,'Daily Log'!$A$6:$A$1005,"&gt;="&amp;$A9,'Daily Log'!$A$6:$A$1005,"&lt;"&amp;EDATE($A9,1))</f>
        <v>0</v>
      </c>
      <c r="L9" s="23" t="n">
        <f aca="false">SUMIFS('Daily Log'!$P$6:$P$1005,'Daily Log'!$A$6:$A$1005,"&gt;="&amp;$A9,'Daily Log'!$A$6:$A$1005,"&lt;"&amp;EDATE($A9,1))+SUMIFS('Daily Log'!$Q$6:$Q$1005,'Daily Log'!$A$6:$A$1005,"&gt;="&amp;$A9,'Daily Log'!$A$6:$A$1005,"&lt;"&amp;EDATE($A9,1))+SUMIFS('Daily Log'!$R$6:$R$1005,'Daily Log'!$A$6:$A$1005,"&gt;="&amp;$A9,'Daily Log'!$A$6:$A$1005,"&lt;"&amp;EDATE($A9,1))</f>
        <v>0</v>
      </c>
      <c r="M9" s="23" t="n">
        <f aca="false">SUMIFS('Daily Log'!$J$6:$J$1005,'Daily Log'!$A$6:$A$1005,"&gt;="&amp;$A9,'Daily Log'!$A$6:$A$1005,"&lt;"&amp;EDATE($A9,1))</f>
        <v>0</v>
      </c>
      <c r="N9" s="23" t="n">
        <f aca="false">IF(AND(B9=0,I9=0),0,Settings!$B$42)</f>
        <v>0</v>
      </c>
      <c r="O9" s="28" t="n">
        <f aca="false">G9-SUM(H9:N9)</f>
        <v>0</v>
      </c>
      <c r="P9" s="24" t="n">
        <f aca="false">IF(G9=0,0,O9/G9)</f>
        <v>0</v>
      </c>
      <c r="Q9" s="25" t="n">
        <f aca="false">IF(I9=0,0,G9/I9)</f>
        <v>0</v>
      </c>
      <c r="R9" s="24" t="n">
        <f aca="false">IF(D9=0,0,E9/D9)</f>
        <v>0</v>
      </c>
      <c r="S9" s="24" t="n">
        <f aca="false">IF(D9=0,0,F9/D9)</f>
        <v>0</v>
      </c>
    </row>
    <row r="10" customFormat="false" ht="15" hidden="false" customHeight="false" outlineLevel="0" collapsed="false">
      <c r="A10" s="37" t="n">
        <f aca="false">DATE($B$4,4,1)</f>
        <v>46113</v>
      </c>
      <c r="B10" s="27" t="n">
        <f aca="false">SUMIFS('Daily Log'!$D$6:$D$1005,'Daily Log'!$A$6:$A$1005,"&gt;="&amp;$A10,'Daily Log'!$A$6:$A$1005,"&lt;"&amp;EDATE($A10,1))</f>
        <v>0</v>
      </c>
      <c r="C10" s="27" t="n">
        <f aca="false">SUMIFS('Daily Log'!$E$6:$E$1005,'Daily Log'!$A$6:$A$1005,"&gt;="&amp;$A10,'Daily Log'!$A$6:$A$1005,"&lt;"&amp;EDATE($A10,1))</f>
        <v>0</v>
      </c>
      <c r="D10" s="27" t="n">
        <f aca="false">SUMIFS('Daily Log'!$F$6:$F$1005,'Daily Log'!$A$6:$A$1005,"&gt;="&amp;$A10,'Daily Log'!$A$6:$A$1005,"&lt;"&amp;EDATE($A10,1))</f>
        <v>0</v>
      </c>
      <c r="E10" s="27" t="n">
        <f aca="false">SUMIFS('Daily Log'!$G$6:$G$1005,'Daily Log'!$A$6:$A$1005,"&gt;="&amp;$A10,'Daily Log'!$A$6:$A$1005,"&lt;"&amp;EDATE($A10,1))</f>
        <v>0</v>
      </c>
      <c r="F10" s="27" t="n">
        <f aca="false">SUMIFS('Daily Log'!$H$6:$H$1005,'Daily Log'!$A$6:$A$1005,"&gt;="&amp;$A10,'Daily Log'!$A$6:$A$1005,"&lt;"&amp;EDATE($A10,1))</f>
        <v>0</v>
      </c>
      <c r="G10" s="23" t="n">
        <f aca="false">SUMIFS('Daily Log'!$L$6:$L$1005,'Daily Log'!$A$6:$A$1005,"&gt;="&amp;$A10,'Daily Log'!$A$6:$A$1005,"&lt;"&amp;EDATE($A10,1))</f>
        <v>0</v>
      </c>
      <c r="H10" s="23" t="n">
        <f aca="false">SUMIFS('Daily Log'!$M$6:$M$1005,'Daily Log'!$A$6:$A$1005,"&gt;="&amp;$A10,'Daily Log'!$A$6:$A$1005,"&lt;"&amp;EDATE($A10,1))</f>
        <v>0</v>
      </c>
      <c r="I10" s="23" t="n">
        <f aca="false">SUMIFS('Daily Log'!$C$6:$C$1005,'Daily Log'!$A$6:$A$1005,"&gt;="&amp;$A10,'Daily Log'!$A$6:$A$1005,"&lt;"&amp;EDATE($A10,1))</f>
        <v>0</v>
      </c>
      <c r="J10" s="23" t="n">
        <f aca="false">SUMIFS('Daily Log'!$O$6:$O$1005,'Daily Log'!$A$6:$A$1005,"&gt;="&amp;$A10,'Daily Log'!$A$6:$A$1005,"&lt;"&amp;EDATE($A10,1))</f>
        <v>0</v>
      </c>
      <c r="K10" s="23" t="n">
        <f aca="false">SUMIFS('Daily Log'!$N$6:$N$1005,'Daily Log'!$A$6:$A$1005,"&gt;="&amp;$A10,'Daily Log'!$A$6:$A$1005,"&lt;"&amp;EDATE($A10,1))</f>
        <v>0</v>
      </c>
      <c r="L10" s="23" t="n">
        <f aca="false">SUMIFS('Daily Log'!$P$6:$P$1005,'Daily Log'!$A$6:$A$1005,"&gt;="&amp;$A10,'Daily Log'!$A$6:$A$1005,"&lt;"&amp;EDATE($A10,1))+SUMIFS('Daily Log'!$Q$6:$Q$1005,'Daily Log'!$A$6:$A$1005,"&gt;="&amp;$A10,'Daily Log'!$A$6:$A$1005,"&lt;"&amp;EDATE($A10,1))+SUMIFS('Daily Log'!$R$6:$R$1005,'Daily Log'!$A$6:$A$1005,"&gt;="&amp;$A10,'Daily Log'!$A$6:$A$1005,"&lt;"&amp;EDATE($A10,1))</f>
        <v>0</v>
      </c>
      <c r="M10" s="23" t="n">
        <f aca="false">SUMIFS('Daily Log'!$J$6:$J$1005,'Daily Log'!$A$6:$A$1005,"&gt;="&amp;$A10,'Daily Log'!$A$6:$A$1005,"&lt;"&amp;EDATE($A10,1))</f>
        <v>0</v>
      </c>
      <c r="N10" s="23" t="n">
        <f aca="false">IF(AND(B10=0,I10=0),0,Settings!$B$42)</f>
        <v>0</v>
      </c>
      <c r="O10" s="28" t="n">
        <f aca="false">G10-SUM(H10:N10)</f>
        <v>0</v>
      </c>
      <c r="P10" s="24" t="n">
        <f aca="false">IF(G10=0,0,O10/G10)</f>
        <v>0</v>
      </c>
      <c r="Q10" s="25" t="n">
        <f aca="false">IF(I10=0,0,G10/I10)</f>
        <v>0</v>
      </c>
      <c r="R10" s="24" t="n">
        <f aca="false">IF(D10=0,0,E10/D10)</f>
        <v>0</v>
      </c>
      <c r="S10" s="24" t="n">
        <f aca="false">IF(D10=0,0,F10/D10)</f>
        <v>0</v>
      </c>
    </row>
    <row r="11" customFormat="false" ht="15" hidden="false" customHeight="false" outlineLevel="0" collapsed="false">
      <c r="A11" s="37" t="n">
        <f aca="false">DATE($B$4,5,1)</f>
        <v>46143</v>
      </c>
      <c r="B11" s="27" t="n">
        <f aca="false">SUMIFS('Daily Log'!$D$6:$D$1005,'Daily Log'!$A$6:$A$1005,"&gt;="&amp;$A11,'Daily Log'!$A$6:$A$1005,"&lt;"&amp;EDATE($A11,1))</f>
        <v>0</v>
      </c>
      <c r="C11" s="27" t="n">
        <f aca="false">SUMIFS('Daily Log'!$E$6:$E$1005,'Daily Log'!$A$6:$A$1005,"&gt;="&amp;$A11,'Daily Log'!$A$6:$A$1005,"&lt;"&amp;EDATE($A11,1))</f>
        <v>0</v>
      </c>
      <c r="D11" s="27" t="n">
        <f aca="false">SUMIFS('Daily Log'!$F$6:$F$1005,'Daily Log'!$A$6:$A$1005,"&gt;="&amp;$A11,'Daily Log'!$A$6:$A$1005,"&lt;"&amp;EDATE($A11,1))</f>
        <v>0</v>
      </c>
      <c r="E11" s="27" t="n">
        <f aca="false">SUMIFS('Daily Log'!$G$6:$G$1005,'Daily Log'!$A$6:$A$1005,"&gt;="&amp;$A11,'Daily Log'!$A$6:$A$1005,"&lt;"&amp;EDATE($A11,1))</f>
        <v>0</v>
      </c>
      <c r="F11" s="27" t="n">
        <f aca="false">SUMIFS('Daily Log'!$H$6:$H$1005,'Daily Log'!$A$6:$A$1005,"&gt;="&amp;$A11,'Daily Log'!$A$6:$A$1005,"&lt;"&amp;EDATE($A11,1))</f>
        <v>0</v>
      </c>
      <c r="G11" s="23" t="n">
        <f aca="false">SUMIFS('Daily Log'!$L$6:$L$1005,'Daily Log'!$A$6:$A$1005,"&gt;="&amp;$A11,'Daily Log'!$A$6:$A$1005,"&lt;"&amp;EDATE($A11,1))</f>
        <v>0</v>
      </c>
      <c r="H11" s="23" t="n">
        <f aca="false">SUMIFS('Daily Log'!$M$6:$M$1005,'Daily Log'!$A$6:$A$1005,"&gt;="&amp;$A11,'Daily Log'!$A$6:$A$1005,"&lt;"&amp;EDATE($A11,1))</f>
        <v>0</v>
      </c>
      <c r="I11" s="23" t="n">
        <f aca="false">SUMIFS('Daily Log'!$C$6:$C$1005,'Daily Log'!$A$6:$A$1005,"&gt;="&amp;$A11,'Daily Log'!$A$6:$A$1005,"&lt;"&amp;EDATE($A11,1))</f>
        <v>0</v>
      </c>
      <c r="J11" s="23" t="n">
        <f aca="false">SUMIFS('Daily Log'!$O$6:$O$1005,'Daily Log'!$A$6:$A$1005,"&gt;="&amp;$A11,'Daily Log'!$A$6:$A$1005,"&lt;"&amp;EDATE($A11,1))</f>
        <v>0</v>
      </c>
      <c r="K11" s="23" t="n">
        <f aca="false">SUMIFS('Daily Log'!$N$6:$N$1005,'Daily Log'!$A$6:$A$1005,"&gt;="&amp;$A11,'Daily Log'!$A$6:$A$1005,"&lt;"&amp;EDATE($A11,1))</f>
        <v>0</v>
      </c>
      <c r="L11" s="23" t="n">
        <f aca="false">SUMIFS('Daily Log'!$P$6:$P$1005,'Daily Log'!$A$6:$A$1005,"&gt;="&amp;$A11,'Daily Log'!$A$6:$A$1005,"&lt;"&amp;EDATE($A11,1))+SUMIFS('Daily Log'!$Q$6:$Q$1005,'Daily Log'!$A$6:$A$1005,"&gt;="&amp;$A11,'Daily Log'!$A$6:$A$1005,"&lt;"&amp;EDATE($A11,1))+SUMIFS('Daily Log'!$R$6:$R$1005,'Daily Log'!$A$6:$A$1005,"&gt;="&amp;$A11,'Daily Log'!$A$6:$A$1005,"&lt;"&amp;EDATE($A11,1))</f>
        <v>0</v>
      </c>
      <c r="M11" s="23" t="n">
        <f aca="false">SUMIFS('Daily Log'!$J$6:$J$1005,'Daily Log'!$A$6:$A$1005,"&gt;="&amp;$A11,'Daily Log'!$A$6:$A$1005,"&lt;"&amp;EDATE($A11,1))</f>
        <v>0</v>
      </c>
      <c r="N11" s="23" t="n">
        <f aca="false">IF(AND(B11=0,I11=0),0,Settings!$B$42)</f>
        <v>0</v>
      </c>
      <c r="O11" s="28" t="n">
        <f aca="false">G11-SUM(H11:N11)</f>
        <v>0</v>
      </c>
      <c r="P11" s="24" t="n">
        <f aca="false">IF(G11=0,0,O11/G11)</f>
        <v>0</v>
      </c>
      <c r="Q11" s="25" t="n">
        <f aca="false">IF(I11=0,0,G11/I11)</f>
        <v>0</v>
      </c>
      <c r="R11" s="24" t="n">
        <f aca="false">IF(D11=0,0,E11/D11)</f>
        <v>0</v>
      </c>
      <c r="S11" s="24" t="n">
        <f aca="false">IF(D11=0,0,F11/D11)</f>
        <v>0</v>
      </c>
    </row>
    <row r="12" customFormat="false" ht="15" hidden="false" customHeight="false" outlineLevel="0" collapsed="false">
      <c r="A12" s="37" t="n">
        <f aca="false">DATE($B$4,6,1)</f>
        <v>46174</v>
      </c>
      <c r="B12" s="27" t="n">
        <f aca="false">SUMIFS('Daily Log'!$D$6:$D$1005,'Daily Log'!$A$6:$A$1005,"&gt;="&amp;$A12,'Daily Log'!$A$6:$A$1005,"&lt;"&amp;EDATE($A12,1))</f>
        <v>0</v>
      </c>
      <c r="C12" s="27" t="n">
        <f aca="false">SUMIFS('Daily Log'!$E$6:$E$1005,'Daily Log'!$A$6:$A$1005,"&gt;="&amp;$A12,'Daily Log'!$A$6:$A$1005,"&lt;"&amp;EDATE($A12,1))</f>
        <v>0</v>
      </c>
      <c r="D12" s="27" t="n">
        <f aca="false">SUMIFS('Daily Log'!$F$6:$F$1005,'Daily Log'!$A$6:$A$1005,"&gt;="&amp;$A12,'Daily Log'!$A$6:$A$1005,"&lt;"&amp;EDATE($A12,1))</f>
        <v>0</v>
      </c>
      <c r="E12" s="27" t="n">
        <f aca="false">SUMIFS('Daily Log'!$G$6:$G$1005,'Daily Log'!$A$6:$A$1005,"&gt;="&amp;$A12,'Daily Log'!$A$6:$A$1005,"&lt;"&amp;EDATE($A12,1))</f>
        <v>0</v>
      </c>
      <c r="F12" s="27" t="n">
        <f aca="false">SUMIFS('Daily Log'!$H$6:$H$1005,'Daily Log'!$A$6:$A$1005,"&gt;="&amp;$A12,'Daily Log'!$A$6:$A$1005,"&lt;"&amp;EDATE($A12,1))</f>
        <v>0</v>
      </c>
      <c r="G12" s="23" t="n">
        <f aca="false">SUMIFS('Daily Log'!$L$6:$L$1005,'Daily Log'!$A$6:$A$1005,"&gt;="&amp;$A12,'Daily Log'!$A$6:$A$1005,"&lt;"&amp;EDATE($A12,1))</f>
        <v>0</v>
      </c>
      <c r="H12" s="23" t="n">
        <f aca="false">SUMIFS('Daily Log'!$M$6:$M$1005,'Daily Log'!$A$6:$A$1005,"&gt;="&amp;$A12,'Daily Log'!$A$6:$A$1005,"&lt;"&amp;EDATE($A12,1))</f>
        <v>0</v>
      </c>
      <c r="I12" s="23" t="n">
        <f aca="false">SUMIFS('Daily Log'!$C$6:$C$1005,'Daily Log'!$A$6:$A$1005,"&gt;="&amp;$A12,'Daily Log'!$A$6:$A$1005,"&lt;"&amp;EDATE($A12,1))</f>
        <v>0</v>
      </c>
      <c r="J12" s="23" t="n">
        <f aca="false">SUMIFS('Daily Log'!$O$6:$O$1005,'Daily Log'!$A$6:$A$1005,"&gt;="&amp;$A12,'Daily Log'!$A$6:$A$1005,"&lt;"&amp;EDATE($A12,1))</f>
        <v>0</v>
      </c>
      <c r="K12" s="23" t="n">
        <f aca="false">SUMIFS('Daily Log'!$N$6:$N$1005,'Daily Log'!$A$6:$A$1005,"&gt;="&amp;$A12,'Daily Log'!$A$6:$A$1005,"&lt;"&amp;EDATE($A12,1))</f>
        <v>0</v>
      </c>
      <c r="L12" s="23" t="n">
        <f aca="false">SUMIFS('Daily Log'!$P$6:$P$1005,'Daily Log'!$A$6:$A$1005,"&gt;="&amp;$A12,'Daily Log'!$A$6:$A$1005,"&lt;"&amp;EDATE($A12,1))+SUMIFS('Daily Log'!$Q$6:$Q$1005,'Daily Log'!$A$6:$A$1005,"&gt;="&amp;$A12,'Daily Log'!$A$6:$A$1005,"&lt;"&amp;EDATE($A12,1))+SUMIFS('Daily Log'!$R$6:$R$1005,'Daily Log'!$A$6:$A$1005,"&gt;="&amp;$A12,'Daily Log'!$A$6:$A$1005,"&lt;"&amp;EDATE($A12,1))</f>
        <v>0</v>
      </c>
      <c r="M12" s="23" t="n">
        <f aca="false">SUMIFS('Daily Log'!$J$6:$J$1005,'Daily Log'!$A$6:$A$1005,"&gt;="&amp;$A12,'Daily Log'!$A$6:$A$1005,"&lt;"&amp;EDATE($A12,1))</f>
        <v>0</v>
      </c>
      <c r="N12" s="23" t="n">
        <f aca="false">IF(AND(B12=0,I12=0),0,Settings!$B$42)</f>
        <v>0</v>
      </c>
      <c r="O12" s="28" t="n">
        <f aca="false">G12-SUM(H12:N12)</f>
        <v>0</v>
      </c>
      <c r="P12" s="24" t="n">
        <f aca="false">IF(G12=0,0,O12/G12)</f>
        <v>0</v>
      </c>
      <c r="Q12" s="25" t="n">
        <f aca="false">IF(I12=0,0,G12/I12)</f>
        <v>0</v>
      </c>
      <c r="R12" s="24" t="n">
        <f aca="false">IF(D12=0,0,E12/D12)</f>
        <v>0</v>
      </c>
      <c r="S12" s="24" t="n">
        <f aca="false">IF(D12=0,0,F12/D12)</f>
        <v>0</v>
      </c>
    </row>
    <row r="13" customFormat="false" ht="15" hidden="false" customHeight="false" outlineLevel="0" collapsed="false">
      <c r="A13" s="37" t="n">
        <f aca="false">DATE($B$4,7,1)</f>
        <v>46204</v>
      </c>
      <c r="B13" s="27" t="n">
        <f aca="false">SUMIFS('Daily Log'!$D$6:$D$1005,'Daily Log'!$A$6:$A$1005,"&gt;="&amp;$A13,'Daily Log'!$A$6:$A$1005,"&lt;"&amp;EDATE($A13,1))</f>
        <v>0</v>
      </c>
      <c r="C13" s="27" t="n">
        <f aca="false">SUMIFS('Daily Log'!$E$6:$E$1005,'Daily Log'!$A$6:$A$1005,"&gt;="&amp;$A13,'Daily Log'!$A$6:$A$1005,"&lt;"&amp;EDATE($A13,1))</f>
        <v>0</v>
      </c>
      <c r="D13" s="27" t="n">
        <f aca="false">SUMIFS('Daily Log'!$F$6:$F$1005,'Daily Log'!$A$6:$A$1005,"&gt;="&amp;$A13,'Daily Log'!$A$6:$A$1005,"&lt;"&amp;EDATE($A13,1))</f>
        <v>0</v>
      </c>
      <c r="E13" s="27" t="n">
        <f aca="false">SUMIFS('Daily Log'!$G$6:$G$1005,'Daily Log'!$A$6:$A$1005,"&gt;="&amp;$A13,'Daily Log'!$A$6:$A$1005,"&lt;"&amp;EDATE($A13,1))</f>
        <v>0</v>
      </c>
      <c r="F13" s="27" t="n">
        <f aca="false">SUMIFS('Daily Log'!$H$6:$H$1005,'Daily Log'!$A$6:$A$1005,"&gt;="&amp;$A13,'Daily Log'!$A$6:$A$1005,"&lt;"&amp;EDATE($A13,1))</f>
        <v>0</v>
      </c>
      <c r="G13" s="23" t="n">
        <f aca="false">SUMIFS('Daily Log'!$L$6:$L$1005,'Daily Log'!$A$6:$A$1005,"&gt;="&amp;$A13,'Daily Log'!$A$6:$A$1005,"&lt;"&amp;EDATE($A13,1))</f>
        <v>0</v>
      </c>
      <c r="H13" s="23" t="n">
        <f aca="false">SUMIFS('Daily Log'!$M$6:$M$1005,'Daily Log'!$A$6:$A$1005,"&gt;="&amp;$A13,'Daily Log'!$A$6:$A$1005,"&lt;"&amp;EDATE($A13,1))</f>
        <v>0</v>
      </c>
      <c r="I13" s="23" t="n">
        <f aca="false">SUMIFS('Daily Log'!$C$6:$C$1005,'Daily Log'!$A$6:$A$1005,"&gt;="&amp;$A13,'Daily Log'!$A$6:$A$1005,"&lt;"&amp;EDATE($A13,1))</f>
        <v>0</v>
      </c>
      <c r="J13" s="23" t="n">
        <f aca="false">SUMIFS('Daily Log'!$O$6:$O$1005,'Daily Log'!$A$6:$A$1005,"&gt;="&amp;$A13,'Daily Log'!$A$6:$A$1005,"&lt;"&amp;EDATE($A13,1))</f>
        <v>0</v>
      </c>
      <c r="K13" s="23" t="n">
        <f aca="false">SUMIFS('Daily Log'!$N$6:$N$1005,'Daily Log'!$A$6:$A$1005,"&gt;="&amp;$A13,'Daily Log'!$A$6:$A$1005,"&lt;"&amp;EDATE($A13,1))</f>
        <v>0</v>
      </c>
      <c r="L13" s="23" t="n">
        <f aca="false">SUMIFS('Daily Log'!$P$6:$P$1005,'Daily Log'!$A$6:$A$1005,"&gt;="&amp;$A13,'Daily Log'!$A$6:$A$1005,"&lt;"&amp;EDATE($A13,1))+SUMIFS('Daily Log'!$Q$6:$Q$1005,'Daily Log'!$A$6:$A$1005,"&gt;="&amp;$A13,'Daily Log'!$A$6:$A$1005,"&lt;"&amp;EDATE($A13,1))+SUMIFS('Daily Log'!$R$6:$R$1005,'Daily Log'!$A$6:$A$1005,"&gt;="&amp;$A13,'Daily Log'!$A$6:$A$1005,"&lt;"&amp;EDATE($A13,1))</f>
        <v>0</v>
      </c>
      <c r="M13" s="23" t="n">
        <f aca="false">SUMIFS('Daily Log'!$J$6:$J$1005,'Daily Log'!$A$6:$A$1005,"&gt;="&amp;$A13,'Daily Log'!$A$6:$A$1005,"&lt;"&amp;EDATE($A13,1))</f>
        <v>0</v>
      </c>
      <c r="N13" s="23" t="n">
        <f aca="false">IF(AND(B13=0,I13=0),0,Settings!$B$42)</f>
        <v>0</v>
      </c>
      <c r="O13" s="28" t="n">
        <f aca="false">G13-SUM(H13:N13)</f>
        <v>0</v>
      </c>
      <c r="P13" s="24" t="n">
        <f aca="false">IF(G13=0,0,O13/G13)</f>
        <v>0</v>
      </c>
      <c r="Q13" s="25" t="n">
        <f aca="false">IF(I13=0,0,G13/I13)</f>
        <v>0</v>
      </c>
      <c r="R13" s="24" t="n">
        <f aca="false">IF(D13=0,0,E13/D13)</f>
        <v>0</v>
      </c>
      <c r="S13" s="24" t="n">
        <f aca="false">IF(D13=0,0,F13/D13)</f>
        <v>0</v>
      </c>
    </row>
    <row r="14" customFormat="false" ht="15" hidden="false" customHeight="false" outlineLevel="0" collapsed="false">
      <c r="A14" s="37" t="n">
        <f aca="false">DATE($B$4,8,1)</f>
        <v>46235</v>
      </c>
      <c r="B14" s="27" t="n">
        <f aca="false">SUMIFS('Daily Log'!$D$6:$D$1005,'Daily Log'!$A$6:$A$1005,"&gt;="&amp;$A14,'Daily Log'!$A$6:$A$1005,"&lt;"&amp;EDATE($A14,1))</f>
        <v>0</v>
      </c>
      <c r="C14" s="27" t="n">
        <f aca="false">SUMIFS('Daily Log'!$E$6:$E$1005,'Daily Log'!$A$6:$A$1005,"&gt;="&amp;$A14,'Daily Log'!$A$6:$A$1005,"&lt;"&amp;EDATE($A14,1))</f>
        <v>0</v>
      </c>
      <c r="D14" s="27" t="n">
        <f aca="false">SUMIFS('Daily Log'!$F$6:$F$1005,'Daily Log'!$A$6:$A$1005,"&gt;="&amp;$A14,'Daily Log'!$A$6:$A$1005,"&lt;"&amp;EDATE($A14,1))</f>
        <v>0</v>
      </c>
      <c r="E14" s="27" t="n">
        <f aca="false">SUMIFS('Daily Log'!$G$6:$G$1005,'Daily Log'!$A$6:$A$1005,"&gt;="&amp;$A14,'Daily Log'!$A$6:$A$1005,"&lt;"&amp;EDATE($A14,1))</f>
        <v>0</v>
      </c>
      <c r="F14" s="27" t="n">
        <f aca="false">SUMIFS('Daily Log'!$H$6:$H$1005,'Daily Log'!$A$6:$A$1005,"&gt;="&amp;$A14,'Daily Log'!$A$6:$A$1005,"&lt;"&amp;EDATE($A14,1))</f>
        <v>0</v>
      </c>
      <c r="G14" s="23" t="n">
        <f aca="false">SUMIFS('Daily Log'!$L$6:$L$1005,'Daily Log'!$A$6:$A$1005,"&gt;="&amp;$A14,'Daily Log'!$A$6:$A$1005,"&lt;"&amp;EDATE($A14,1))</f>
        <v>0</v>
      </c>
      <c r="H14" s="23" t="n">
        <f aca="false">SUMIFS('Daily Log'!$M$6:$M$1005,'Daily Log'!$A$6:$A$1005,"&gt;="&amp;$A14,'Daily Log'!$A$6:$A$1005,"&lt;"&amp;EDATE($A14,1))</f>
        <v>0</v>
      </c>
      <c r="I14" s="23" t="n">
        <f aca="false">SUMIFS('Daily Log'!$C$6:$C$1005,'Daily Log'!$A$6:$A$1005,"&gt;="&amp;$A14,'Daily Log'!$A$6:$A$1005,"&lt;"&amp;EDATE($A14,1))</f>
        <v>0</v>
      </c>
      <c r="J14" s="23" t="n">
        <f aca="false">SUMIFS('Daily Log'!$O$6:$O$1005,'Daily Log'!$A$6:$A$1005,"&gt;="&amp;$A14,'Daily Log'!$A$6:$A$1005,"&lt;"&amp;EDATE($A14,1))</f>
        <v>0</v>
      </c>
      <c r="K14" s="23" t="n">
        <f aca="false">SUMIFS('Daily Log'!$N$6:$N$1005,'Daily Log'!$A$6:$A$1005,"&gt;="&amp;$A14,'Daily Log'!$A$6:$A$1005,"&lt;"&amp;EDATE($A14,1))</f>
        <v>0</v>
      </c>
      <c r="L14" s="23" t="n">
        <f aca="false">SUMIFS('Daily Log'!$P$6:$P$1005,'Daily Log'!$A$6:$A$1005,"&gt;="&amp;$A14,'Daily Log'!$A$6:$A$1005,"&lt;"&amp;EDATE($A14,1))+SUMIFS('Daily Log'!$Q$6:$Q$1005,'Daily Log'!$A$6:$A$1005,"&gt;="&amp;$A14,'Daily Log'!$A$6:$A$1005,"&lt;"&amp;EDATE($A14,1))+SUMIFS('Daily Log'!$R$6:$R$1005,'Daily Log'!$A$6:$A$1005,"&gt;="&amp;$A14,'Daily Log'!$A$6:$A$1005,"&lt;"&amp;EDATE($A14,1))</f>
        <v>0</v>
      </c>
      <c r="M14" s="23" t="n">
        <f aca="false">SUMIFS('Daily Log'!$J$6:$J$1005,'Daily Log'!$A$6:$A$1005,"&gt;="&amp;$A14,'Daily Log'!$A$6:$A$1005,"&lt;"&amp;EDATE($A14,1))</f>
        <v>0</v>
      </c>
      <c r="N14" s="23" t="n">
        <f aca="false">IF(AND(B14=0,I14=0),0,Settings!$B$42)</f>
        <v>0</v>
      </c>
      <c r="O14" s="28" t="n">
        <f aca="false">G14-SUM(H14:N14)</f>
        <v>0</v>
      </c>
      <c r="P14" s="24" t="n">
        <f aca="false">IF(G14=0,0,O14/G14)</f>
        <v>0</v>
      </c>
      <c r="Q14" s="25" t="n">
        <f aca="false">IF(I14=0,0,G14/I14)</f>
        <v>0</v>
      </c>
      <c r="R14" s="24" t="n">
        <f aca="false">IF(D14=0,0,E14/D14)</f>
        <v>0</v>
      </c>
      <c r="S14" s="24" t="n">
        <f aca="false">IF(D14=0,0,F14/D14)</f>
        <v>0</v>
      </c>
    </row>
    <row r="15" customFormat="false" ht="15" hidden="false" customHeight="false" outlineLevel="0" collapsed="false">
      <c r="A15" s="37" t="n">
        <f aca="false">DATE($B$4,9,1)</f>
        <v>46266</v>
      </c>
      <c r="B15" s="27" t="n">
        <f aca="false">SUMIFS('Daily Log'!$D$6:$D$1005,'Daily Log'!$A$6:$A$1005,"&gt;="&amp;$A15,'Daily Log'!$A$6:$A$1005,"&lt;"&amp;EDATE($A15,1))</f>
        <v>0</v>
      </c>
      <c r="C15" s="27" t="n">
        <f aca="false">SUMIFS('Daily Log'!$E$6:$E$1005,'Daily Log'!$A$6:$A$1005,"&gt;="&amp;$A15,'Daily Log'!$A$6:$A$1005,"&lt;"&amp;EDATE($A15,1))</f>
        <v>0</v>
      </c>
      <c r="D15" s="27" t="n">
        <f aca="false">SUMIFS('Daily Log'!$F$6:$F$1005,'Daily Log'!$A$6:$A$1005,"&gt;="&amp;$A15,'Daily Log'!$A$6:$A$1005,"&lt;"&amp;EDATE($A15,1))</f>
        <v>0</v>
      </c>
      <c r="E15" s="27" t="n">
        <f aca="false">SUMIFS('Daily Log'!$G$6:$G$1005,'Daily Log'!$A$6:$A$1005,"&gt;="&amp;$A15,'Daily Log'!$A$6:$A$1005,"&lt;"&amp;EDATE($A15,1))</f>
        <v>0</v>
      </c>
      <c r="F15" s="27" t="n">
        <f aca="false">SUMIFS('Daily Log'!$H$6:$H$1005,'Daily Log'!$A$6:$A$1005,"&gt;="&amp;$A15,'Daily Log'!$A$6:$A$1005,"&lt;"&amp;EDATE($A15,1))</f>
        <v>0</v>
      </c>
      <c r="G15" s="23" t="n">
        <f aca="false">SUMIFS('Daily Log'!$L$6:$L$1005,'Daily Log'!$A$6:$A$1005,"&gt;="&amp;$A15,'Daily Log'!$A$6:$A$1005,"&lt;"&amp;EDATE($A15,1))</f>
        <v>0</v>
      </c>
      <c r="H15" s="23" t="n">
        <f aca="false">SUMIFS('Daily Log'!$M$6:$M$1005,'Daily Log'!$A$6:$A$1005,"&gt;="&amp;$A15,'Daily Log'!$A$6:$A$1005,"&lt;"&amp;EDATE($A15,1))</f>
        <v>0</v>
      </c>
      <c r="I15" s="23" t="n">
        <f aca="false">SUMIFS('Daily Log'!$C$6:$C$1005,'Daily Log'!$A$6:$A$1005,"&gt;="&amp;$A15,'Daily Log'!$A$6:$A$1005,"&lt;"&amp;EDATE($A15,1))</f>
        <v>0</v>
      </c>
      <c r="J15" s="23" t="n">
        <f aca="false">SUMIFS('Daily Log'!$O$6:$O$1005,'Daily Log'!$A$6:$A$1005,"&gt;="&amp;$A15,'Daily Log'!$A$6:$A$1005,"&lt;"&amp;EDATE($A15,1))</f>
        <v>0</v>
      </c>
      <c r="K15" s="23" t="n">
        <f aca="false">SUMIFS('Daily Log'!$N$6:$N$1005,'Daily Log'!$A$6:$A$1005,"&gt;="&amp;$A15,'Daily Log'!$A$6:$A$1005,"&lt;"&amp;EDATE($A15,1))</f>
        <v>0</v>
      </c>
      <c r="L15" s="23" t="n">
        <f aca="false">SUMIFS('Daily Log'!$P$6:$P$1005,'Daily Log'!$A$6:$A$1005,"&gt;="&amp;$A15,'Daily Log'!$A$6:$A$1005,"&lt;"&amp;EDATE($A15,1))+SUMIFS('Daily Log'!$Q$6:$Q$1005,'Daily Log'!$A$6:$A$1005,"&gt;="&amp;$A15,'Daily Log'!$A$6:$A$1005,"&lt;"&amp;EDATE($A15,1))+SUMIFS('Daily Log'!$R$6:$R$1005,'Daily Log'!$A$6:$A$1005,"&gt;="&amp;$A15,'Daily Log'!$A$6:$A$1005,"&lt;"&amp;EDATE($A15,1))</f>
        <v>0</v>
      </c>
      <c r="M15" s="23" t="n">
        <f aca="false">SUMIFS('Daily Log'!$J$6:$J$1005,'Daily Log'!$A$6:$A$1005,"&gt;="&amp;$A15,'Daily Log'!$A$6:$A$1005,"&lt;"&amp;EDATE($A15,1))</f>
        <v>0</v>
      </c>
      <c r="N15" s="23" t="n">
        <f aca="false">IF(AND(B15=0,I15=0),0,Settings!$B$42)</f>
        <v>0</v>
      </c>
      <c r="O15" s="28" t="n">
        <f aca="false">G15-SUM(H15:N15)</f>
        <v>0</v>
      </c>
      <c r="P15" s="24" t="n">
        <f aca="false">IF(G15=0,0,O15/G15)</f>
        <v>0</v>
      </c>
      <c r="Q15" s="25" t="n">
        <f aca="false">IF(I15=0,0,G15/I15)</f>
        <v>0</v>
      </c>
      <c r="R15" s="24" t="n">
        <f aca="false">IF(D15=0,0,E15/D15)</f>
        <v>0</v>
      </c>
      <c r="S15" s="24" t="n">
        <f aca="false">IF(D15=0,0,F15/D15)</f>
        <v>0</v>
      </c>
    </row>
    <row r="16" customFormat="false" ht="15" hidden="false" customHeight="false" outlineLevel="0" collapsed="false">
      <c r="A16" s="37" t="n">
        <f aca="false">DATE($B$4,10,1)</f>
        <v>46296</v>
      </c>
      <c r="B16" s="27" t="n">
        <f aca="false">SUMIFS('Daily Log'!$D$6:$D$1005,'Daily Log'!$A$6:$A$1005,"&gt;="&amp;$A16,'Daily Log'!$A$6:$A$1005,"&lt;"&amp;EDATE($A16,1))</f>
        <v>137</v>
      </c>
      <c r="C16" s="27" t="n">
        <f aca="false">SUMIFS('Daily Log'!$E$6:$E$1005,'Daily Log'!$A$6:$A$1005,"&gt;="&amp;$A16,'Daily Log'!$A$6:$A$1005,"&lt;"&amp;EDATE($A16,1))</f>
        <v>97</v>
      </c>
      <c r="D16" s="27" t="n">
        <f aca="false">SUMIFS('Daily Log'!$F$6:$F$1005,'Daily Log'!$A$6:$A$1005,"&gt;="&amp;$A16,'Daily Log'!$A$6:$A$1005,"&lt;"&amp;EDATE($A16,1))</f>
        <v>97</v>
      </c>
      <c r="E16" s="27" t="n">
        <f aca="false">SUMIFS('Daily Log'!$G$6:$G$1005,'Daily Log'!$A$6:$A$1005,"&gt;="&amp;$A16,'Daily Log'!$A$6:$A$1005,"&lt;"&amp;EDATE($A16,1))</f>
        <v>66</v>
      </c>
      <c r="F16" s="27" t="n">
        <f aca="false">SUMIFS('Daily Log'!$H$6:$H$1005,'Daily Log'!$A$6:$A$1005,"&gt;="&amp;$A16,'Daily Log'!$A$6:$A$1005,"&lt;"&amp;EDATE($A16,1))</f>
        <v>21</v>
      </c>
      <c r="G16" s="23" t="n">
        <f aca="false">SUMIFS('Daily Log'!$L$6:$L$1005,'Daily Log'!$A$6:$A$1005,"&gt;="&amp;$A16,'Daily Log'!$A$6:$A$1005,"&lt;"&amp;EDATE($A16,1))</f>
        <v>184800</v>
      </c>
      <c r="H16" s="23" t="n">
        <f aca="false">SUMIFS('Daily Log'!$M$6:$M$1005,'Daily Log'!$A$6:$A$1005,"&gt;="&amp;$A16,'Daily Log'!$A$6:$A$1005,"&lt;"&amp;EDATE($A16,1))</f>
        <v>77220</v>
      </c>
      <c r="I16" s="23" t="n">
        <f aca="false">SUMIFS('Daily Log'!$C$6:$C$1005,'Daily Log'!$A$6:$A$1005,"&gt;="&amp;$A16,'Daily Log'!$A$6:$A$1005,"&lt;"&amp;EDATE($A16,1))</f>
        <v>29500</v>
      </c>
      <c r="J16" s="23" t="n">
        <f aca="false">SUMIFS('Daily Log'!$O$6:$O$1005,'Daily Log'!$A$6:$A$1005,"&gt;="&amp;$A16,'Daily Log'!$A$6:$A$1005,"&lt;"&amp;EDATE($A16,1))</f>
        <v>2740</v>
      </c>
      <c r="K16" s="23" t="n">
        <f aca="false">SUMIFS('Daily Log'!$N$6:$N$1005,'Daily Log'!$A$6:$A$1005,"&gt;="&amp;$A16,'Daily Log'!$A$6:$A$1005,"&lt;"&amp;EDATE($A16,1))</f>
        <v>6480</v>
      </c>
      <c r="L16" s="23" t="n">
        <f aca="false">SUMIFS('Daily Log'!$P$6:$P$1005,'Daily Log'!$A$6:$A$1005,"&gt;="&amp;$A16,'Daily Log'!$A$6:$A$1005,"&lt;"&amp;EDATE($A16,1))+SUMIFS('Daily Log'!$Q$6:$Q$1005,'Daily Log'!$A$6:$A$1005,"&gt;="&amp;$A16,'Daily Log'!$A$6:$A$1005,"&lt;"&amp;EDATE($A16,1))+SUMIFS('Daily Log'!$R$6:$R$1005,'Daily Log'!$A$6:$A$1005,"&gt;="&amp;$A16,'Daily Log'!$A$6:$A$1005,"&lt;"&amp;EDATE($A16,1))</f>
        <v>23346</v>
      </c>
      <c r="M16" s="23" t="n">
        <f aca="false">SUMIFS('Daily Log'!$J$6:$J$1005,'Daily Log'!$A$6:$A$1005,"&gt;="&amp;$A16,'Daily Log'!$A$6:$A$1005,"&lt;"&amp;EDATE($A16,1))</f>
        <v>500</v>
      </c>
      <c r="N16" s="23" t="n">
        <f aca="false">IF(AND(B16=0,I16=0),0,Settings!$B$42)</f>
        <v>88000</v>
      </c>
      <c r="O16" s="28" t="n">
        <f aca="false">G16-SUM(H16:N16)</f>
        <v>-42986</v>
      </c>
      <c r="P16" s="24" t="n">
        <f aca="false">IF(G16=0,0,O16/G16)</f>
        <v>-0.232608225108225</v>
      </c>
      <c r="Q16" s="25" t="n">
        <f aca="false">IF(I16=0,0,G16/I16)</f>
        <v>6.26440677966102</v>
      </c>
      <c r="R16" s="24" t="n">
        <f aca="false">IF(D16=0,0,E16/D16)</f>
        <v>0.680412371134021</v>
      </c>
      <c r="S16" s="24" t="n">
        <f aca="false">IF(D16=0,0,F16/D16)</f>
        <v>0.216494845360825</v>
      </c>
    </row>
    <row r="17" customFormat="false" ht="15" hidden="false" customHeight="false" outlineLevel="0" collapsed="false">
      <c r="A17" s="37" t="n">
        <f aca="false">DATE($B$4,11,1)</f>
        <v>46327</v>
      </c>
      <c r="B17" s="27" t="n">
        <f aca="false">SUMIFS('Daily Log'!$D$6:$D$1005,'Daily Log'!$A$6:$A$1005,"&gt;="&amp;$A17,'Daily Log'!$A$6:$A$1005,"&lt;"&amp;EDATE($A17,1))</f>
        <v>0</v>
      </c>
      <c r="C17" s="27" t="n">
        <f aca="false">SUMIFS('Daily Log'!$E$6:$E$1005,'Daily Log'!$A$6:$A$1005,"&gt;="&amp;$A17,'Daily Log'!$A$6:$A$1005,"&lt;"&amp;EDATE($A17,1))</f>
        <v>0</v>
      </c>
      <c r="D17" s="27" t="n">
        <f aca="false">SUMIFS('Daily Log'!$F$6:$F$1005,'Daily Log'!$A$6:$A$1005,"&gt;="&amp;$A17,'Daily Log'!$A$6:$A$1005,"&lt;"&amp;EDATE($A17,1))</f>
        <v>0</v>
      </c>
      <c r="E17" s="27" t="n">
        <f aca="false">SUMIFS('Daily Log'!$G$6:$G$1005,'Daily Log'!$A$6:$A$1005,"&gt;="&amp;$A17,'Daily Log'!$A$6:$A$1005,"&lt;"&amp;EDATE($A17,1))</f>
        <v>0</v>
      </c>
      <c r="F17" s="27" t="n">
        <f aca="false">SUMIFS('Daily Log'!$H$6:$H$1005,'Daily Log'!$A$6:$A$1005,"&gt;="&amp;$A17,'Daily Log'!$A$6:$A$1005,"&lt;"&amp;EDATE($A17,1))</f>
        <v>0</v>
      </c>
      <c r="G17" s="23" t="n">
        <f aca="false">SUMIFS('Daily Log'!$L$6:$L$1005,'Daily Log'!$A$6:$A$1005,"&gt;="&amp;$A17,'Daily Log'!$A$6:$A$1005,"&lt;"&amp;EDATE($A17,1))</f>
        <v>0</v>
      </c>
      <c r="H17" s="23" t="n">
        <f aca="false">SUMIFS('Daily Log'!$M$6:$M$1005,'Daily Log'!$A$6:$A$1005,"&gt;="&amp;$A17,'Daily Log'!$A$6:$A$1005,"&lt;"&amp;EDATE($A17,1))</f>
        <v>0</v>
      </c>
      <c r="I17" s="23" t="n">
        <f aca="false">SUMIFS('Daily Log'!$C$6:$C$1005,'Daily Log'!$A$6:$A$1005,"&gt;="&amp;$A17,'Daily Log'!$A$6:$A$1005,"&lt;"&amp;EDATE($A17,1))</f>
        <v>0</v>
      </c>
      <c r="J17" s="23" t="n">
        <f aca="false">SUMIFS('Daily Log'!$O$6:$O$1005,'Daily Log'!$A$6:$A$1005,"&gt;="&amp;$A17,'Daily Log'!$A$6:$A$1005,"&lt;"&amp;EDATE($A17,1))</f>
        <v>0</v>
      </c>
      <c r="K17" s="23" t="n">
        <f aca="false">SUMIFS('Daily Log'!$N$6:$N$1005,'Daily Log'!$A$6:$A$1005,"&gt;="&amp;$A17,'Daily Log'!$A$6:$A$1005,"&lt;"&amp;EDATE($A17,1))</f>
        <v>0</v>
      </c>
      <c r="L17" s="23" t="n">
        <f aca="false">SUMIFS('Daily Log'!$P$6:$P$1005,'Daily Log'!$A$6:$A$1005,"&gt;="&amp;$A17,'Daily Log'!$A$6:$A$1005,"&lt;"&amp;EDATE($A17,1))+SUMIFS('Daily Log'!$Q$6:$Q$1005,'Daily Log'!$A$6:$A$1005,"&gt;="&amp;$A17,'Daily Log'!$A$6:$A$1005,"&lt;"&amp;EDATE($A17,1))+SUMIFS('Daily Log'!$R$6:$R$1005,'Daily Log'!$A$6:$A$1005,"&gt;="&amp;$A17,'Daily Log'!$A$6:$A$1005,"&lt;"&amp;EDATE($A17,1))</f>
        <v>0</v>
      </c>
      <c r="M17" s="23" t="n">
        <f aca="false">SUMIFS('Daily Log'!$J$6:$J$1005,'Daily Log'!$A$6:$A$1005,"&gt;="&amp;$A17,'Daily Log'!$A$6:$A$1005,"&lt;"&amp;EDATE($A17,1))</f>
        <v>0</v>
      </c>
      <c r="N17" s="23" t="n">
        <f aca="false">IF(AND(B17=0,I17=0),0,Settings!$B$42)</f>
        <v>0</v>
      </c>
      <c r="O17" s="28" t="n">
        <f aca="false">G17-SUM(H17:N17)</f>
        <v>0</v>
      </c>
      <c r="P17" s="24" t="n">
        <f aca="false">IF(G17=0,0,O17/G17)</f>
        <v>0</v>
      </c>
      <c r="Q17" s="25" t="n">
        <f aca="false">IF(I17=0,0,G17/I17)</f>
        <v>0</v>
      </c>
      <c r="R17" s="24" t="n">
        <f aca="false">IF(D17=0,0,E17/D17)</f>
        <v>0</v>
      </c>
      <c r="S17" s="24" t="n">
        <f aca="false">IF(D17=0,0,F17/D17)</f>
        <v>0</v>
      </c>
    </row>
    <row r="18" customFormat="false" ht="15" hidden="false" customHeight="false" outlineLevel="0" collapsed="false">
      <c r="A18" s="37" t="n">
        <f aca="false">DATE($B$4,12,1)</f>
        <v>46357</v>
      </c>
      <c r="B18" s="27" t="n">
        <f aca="false">SUMIFS('Daily Log'!$D$6:$D$1005,'Daily Log'!$A$6:$A$1005,"&gt;="&amp;$A18,'Daily Log'!$A$6:$A$1005,"&lt;"&amp;EDATE($A18,1))</f>
        <v>0</v>
      </c>
      <c r="C18" s="27" t="n">
        <f aca="false">SUMIFS('Daily Log'!$E$6:$E$1005,'Daily Log'!$A$6:$A$1005,"&gt;="&amp;$A18,'Daily Log'!$A$6:$A$1005,"&lt;"&amp;EDATE($A18,1))</f>
        <v>0</v>
      </c>
      <c r="D18" s="27" t="n">
        <f aca="false">SUMIFS('Daily Log'!$F$6:$F$1005,'Daily Log'!$A$6:$A$1005,"&gt;="&amp;$A18,'Daily Log'!$A$6:$A$1005,"&lt;"&amp;EDATE($A18,1))</f>
        <v>0</v>
      </c>
      <c r="E18" s="27" t="n">
        <f aca="false">SUMIFS('Daily Log'!$G$6:$G$1005,'Daily Log'!$A$6:$A$1005,"&gt;="&amp;$A18,'Daily Log'!$A$6:$A$1005,"&lt;"&amp;EDATE($A18,1))</f>
        <v>0</v>
      </c>
      <c r="F18" s="27" t="n">
        <f aca="false">SUMIFS('Daily Log'!$H$6:$H$1005,'Daily Log'!$A$6:$A$1005,"&gt;="&amp;$A18,'Daily Log'!$A$6:$A$1005,"&lt;"&amp;EDATE($A18,1))</f>
        <v>0</v>
      </c>
      <c r="G18" s="23" t="n">
        <f aca="false">SUMIFS('Daily Log'!$L$6:$L$1005,'Daily Log'!$A$6:$A$1005,"&gt;="&amp;$A18,'Daily Log'!$A$6:$A$1005,"&lt;"&amp;EDATE($A18,1))</f>
        <v>0</v>
      </c>
      <c r="H18" s="23" t="n">
        <f aca="false">SUMIFS('Daily Log'!$M$6:$M$1005,'Daily Log'!$A$6:$A$1005,"&gt;="&amp;$A18,'Daily Log'!$A$6:$A$1005,"&lt;"&amp;EDATE($A18,1))</f>
        <v>0</v>
      </c>
      <c r="I18" s="23" t="n">
        <f aca="false">SUMIFS('Daily Log'!$C$6:$C$1005,'Daily Log'!$A$6:$A$1005,"&gt;="&amp;$A18,'Daily Log'!$A$6:$A$1005,"&lt;"&amp;EDATE($A18,1))</f>
        <v>0</v>
      </c>
      <c r="J18" s="23" t="n">
        <f aca="false">SUMIFS('Daily Log'!$O$6:$O$1005,'Daily Log'!$A$6:$A$1005,"&gt;="&amp;$A18,'Daily Log'!$A$6:$A$1005,"&lt;"&amp;EDATE($A18,1))</f>
        <v>0</v>
      </c>
      <c r="K18" s="23" t="n">
        <f aca="false">SUMIFS('Daily Log'!$N$6:$N$1005,'Daily Log'!$A$6:$A$1005,"&gt;="&amp;$A18,'Daily Log'!$A$6:$A$1005,"&lt;"&amp;EDATE($A18,1))</f>
        <v>0</v>
      </c>
      <c r="L18" s="23" t="n">
        <f aca="false">SUMIFS('Daily Log'!$P$6:$P$1005,'Daily Log'!$A$6:$A$1005,"&gt;="&amp;$A18,'Daily Log'!$A$6:$A$1005,"&lt;"&amp;EDATE($A18,1))+SUMIFS('Daily Log'!$Q$6:$Q$1005,'Daily Log'!$A$6:$A$1005,"&gt;="&amp;$A18,'Daily Log'!$A$6:$A$1005,"&lt;"&amp;EDATE($A18,1))+SUMIFS('Daily Log'!$R$6:$R$1005,'Daily Log'!$A$6:$A$1005,"&gt;="&amp;$A18,'Daily Log'!$A$6:$A$1005,"&lt;"&amp;EDATE($A18,1))</f>
        <v>0</v>
      </c>
      <c r="M18" s="23" t="n">
        <f aca="false">SUMIFS('Daily Log'!$J$6:$J$1005,'Daily Log'!$A$6:$A$1005,"&gt;="&amp;$A18,'Daily Log'!$A$6:$A$1005,"&lt;"&amp;EDATE($A18,1))</f>
        <v>0</v>
      </c>
      <c r="N18" s="23" t="n">
        <f aca="false">IF(AND(B18=0,I18=0),0,Settings!$B$42)</f>
        <v>0</v>
      </c>
      <c r="O18" s="28" t="n">
        <f aca="false">G18-SUM(H18:N18)</f>
        <v>0</v>
      </c>
      <c r="P18" s="24" t="n">
        <f aca="false">IF(G18=0,0,O18/G18)</f>
        <v>0</v>
      </c>
      <c r="Q18" s="25" t="n">
        <f aca="false">IF(I18=0,0,G18/I18)</f>
        <v>0</v>
      </c>
      <c r="R18" s="24" t="n">
        <f aca="false">IF(D18=0,0,E18/D18)</f>
        <v>0</v>
      </c>
      <c r="S18" s="24" t="n">
        <f aca="false">IF(D18=0,0,F18/D18)</f>
        <v>0</v>
      </c>
    </row>
    <row r="19" customFormat="false" ht="15" hidden="false" customHeight="false" outlineLevel="0" collapsed="false">
      <c r="A19" s="16" t="s">
        <v>146</v>
      </c>
      <c r="B19" s="38" t="n">
        <f aca="false">SUM(B7:B18)</f>
        <v>137</v>
      </c>
      <c r="C19" s="38" t="n">
        <f aca="false">SUM(C7:C18)</f>
        <v>97</v>
      </c>
      <c r="D19" s="38" t="n">
        <f aca="false">SUM(D7:D18)</f>
        <v>97</v>
      </c>
      <c r="E19" s="38" t="n">
        <f aca="false">SUM(E7:E18)</f>
        <v>66</v>
      </c>
      <c r="F19" s="38" t="n">
        <f aca="false">SUM(F7:F18)</f>
        <v>21</v>
      </c>
      <c r="G19" s="17" t="n">
        <f aca="false">SUM(G7:G18)</f>
        <v>184800</v>
      </c>
      <c r="H19" s="17" t="n">
        <f aca="false">SUM(H7:H18)</f>
        <v>77220</v>
      </c>
      <c r="I19" s="17" t="n">
        <f aca="false">SUM(I7:I18)</f>
        <v>29500</v>
      </c>
      <c r="J19" s="17" t="n">
        <f aca="false">SUM(J7:J18)</f>
        <v>2740</v>
      </c>
      <c r="K19" s="17" t="n">
        <f aca="false">SUM(K7:K18)</f>
        <v>6480</v>
      </c>
      <c r="L19" s="17" t="n">
        <f aca="false">SUM(L7:L18)</f>
        <v>23346</v>
      </c>
      <c r="M19" s="17" t="n">
        <f aca="false">SUM(M7:M18)</f>
        <v>500</v>
      </c>
      <c r="N19" s="17" t="n">
        <f aca="false">SUM(N7:N18)</f>
        <v>88000</v>
      </c>
      <c r="O19" s="17" t="n">
        <f aca="false">SUM(O7:O18)</f>
        <v>-42986</v>
      </c>
      <c r="P19" s="30" t="n">
        <f aca="false">IF(G19=0,0,O19/G19)</f>
        <v>-0.232608225108225</v>
      </c>
      <c r="Q19" s="39" t="n">
        <f aca="false">IF(I19=0,0,G19/I19)</f>
        <v>6.26440677966102</v>
      </c>
      <c r="R19" s="30" t="n">
        <f aca="false">IF(D19=0,0,E19/D19)</f>
        <v>0.680412371134021</v>
      </c>
      <c r="S19" s="30" t="n">
        <f aca="false">IF(D19=0,0,F19/D19)</f>
        <v>0.216494845360825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9D7A"/>
    <pageSetUpPr fitToPage="true"/>
  </sheetPr>
  <dimension ref="A1:C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34"/>
    <col collapsed="false" customWidth="true" hidden="false" outlineLevel="0" max="3" min="3" style="0" width="20"/>
  </cols>
  <sheetData>
    <row r="1" customFormat="false" ht="19.7" hidden="false" customHeight="false" outlineLevel="0" collapsed="false">
      <c r="A1" s="1" t="s">
        <v>147</v>
      </c>
    </row>
    <row r="2" customFormat="false" ht="15" hidden="false" customHeight="false" outlineLevel="0" collapsed="false">
      <c r="A2" s="2" t="s">
        <v>148</v>
      </c>
    </row>
    <row r="4" customFormat="false" ht="15" hidden="false" customHeight="false" outlineLevel="0" collapsed="false">
      <c r="A4" s="26" t="s">
        <v>149</v>
      </c>
      <c r="B4" s="14" t="s">
        <v>67</v>
      </c>
    </row>
    <row r="5" customFormat="false" ht="15" hidden="false" customHeight="false" outlineLevel="0" collapsed="false">
      <c r="A5" s="9" t="s">
        <v>63</v>
      </c>
      <c r="B5" s="22" t="n">
        <f aca="false">IFERROR(INDEX(Settings!$B$14:$B$28,MATCH($B$4,Settings!$A$14:$A$28,0)),0)</f>
        <v>2500</v>
      </c>
    </row>
    <row r="6" customFormat="false" ht="15" hidden="false" customHeight="false" outlineLevel="0" collapsed="false">
      <c r="A6" s="9" t="s">
        <v>64</v>
      </c>
      <c r="B6" s="22" t="n">
        <f aca="false">IFERROR(INDEX(Settings!$C$14:$C$28,MATCH($B$4,Settings!$A$14:$A$28,0)),0)</f>
        <v>0</v>
      </c>
    </row>
    <row r="7" customFormat="false" ht="15" hidden="false" customHeight="false" outlineLevel="0" collapsed="false">
      <c r="A7" s="9" t="s">
        <v>21</v>
      </c>
      <c r="B7" s="22" t="n">
        <f aca="false">IFERROR(INDEX(Settings!$D$14:$D$28,MATCH($B$4,Settings!$A$14:$A$28,0)),0)</f>
        <v>1000</v>
      </c>
    </row>
    <row r="8" customFormat="false" ht="15" hidden="false" customHeight="false" outlineLevel="0" collapsed="false">
      <c r="A8" s="9" t="s">
        <v>150</v>
      </c>
      <c r="B8" s="22" t="n">
        <f aca="false">IFERROR(INDEX(Settings!$E$14:$E$28,MATCH($B$4,Settings!$A$14:$A$28,0)),0)</f>
        <v>60</v>
      </c>
    </row>
    <row r="10" customFormat="false" ht="21.75" hidden="false" customHeight="true" outlineLevel="0" collapsed="false">
      <c r="A10" s="8" t="s">
        <v>151</v>
      </c>
      <c r="B10" s="8" t="s">
        <v>47</v>
      </c>
    </row>
    <row r="11" customFormat="false" ht="15" hidden="false" customHeight="false" outlineLevel="0" collapsed="false">
      <c r="A11" s="9" t="s">
        <v>152</v>
      </c>
      <c r="B11" s="21" t="n">
        <v>100</v>
      </c>
    </row>
    <row r="12" customFormat="false" ht="15" hidden="false" customHeight="false" outlineLevel="0" collapsed="false">
      <c r="A12" s="9" t="s">
        <v>128</v>
      </c>
      <c r="B12" s="12" t="n">
        <v>0.7</v>
      </c>
    </row>
    <row r="13" customFormat="false" ht="15" hidden="false" customHeight="false" outlineLevel="0" collapsed="false">
      <c r="A13" s="9" t="s">
        <v>129</v>
      </c>
      <c r="B13" s="12" t="n">
        <v>0.75</v>
      </c>
    </row>
    <row r="14" customFormat="false" ht="15" hidden="false" customHeight="false" outlineLevel="0" collapsed="false">
      <c r="A14" s="9" t="s">
        <v>133</v>
      </c>
      <c r="B14" s="10" t="n">
        <v>150</v>
      </c>
    </row>
    <row r="16" customFormat="false" ht="21.75" hidden="false" customHeight="true" outlineLevel="0" collapsed="false">
      <c r="A16" s="8" t="s">
        <v>153</v>
      </c>
      <c r="B16" s="8" t="s">
        <v>111</v>
      </c>
      <c r="C16" s="8" t="s">
        <v>154</v>
      </c>
    </row>
    <row r="17" customFormat="false" ht="15" hidden="false" customHeight="false" outlineLevel="0" collapsed="false">
      <c r="A17" s="9" t="s">
        <v>155</v>
      </c>
      <c r="B17" s="27" t="n">
        <f aca="false">B11*B12</f>
        <v>70</v>
      </c>
      <c r="C17" s="22"/>
    </row>
    <row r="18" customFormat="false" ht="15" hidden="false" customHeight="false" outlineLevel="0" collapsed="false">
      <c r="A18" s="9" t="s">
        <v>125</v>
      </c>
      <c r="B18" s="27" t="n">
        <f aca="false">B17*B13</f>
        <v>52.5</v>
      </c>
      <c r="C18" s="22"/>
    </row>
    <row r="19" customFormat="false" ht="15" hidden="false" customHeight="false" outlineLevel="0" collapsed="false">
      <c r="A19" s="9" t="s">
        <v>156</v>
      </c>
      <c r="B19" s="27" t="n">
        <f aca="false">B17-B18</f>
        <v>17.5</v>
      </c>
      <c r="C19" s="22"/>
    </row>
    <row r="20" customFormat="false" ht="15" hidden="false" customHeight="false" outlineLevel="0" collapsed="false">
      <c r="A20" s="9" t="s">
        <v>19</v>
      </c>
      <c r="B20" s="23" t="n">
        <f aca="false">B18*(B5+B6)</f>
        <v>131250</v>
      </c>
      <c r="C20" s="22" t="n">
        <f aca="false">IF($B$11=0,0,B20/$B$11)</f>
        <v>1312.5</v>
      </c>
    </row>
    <row r="21" customFormat="false" ht="15" hidden="false" customHeight="false" outlineLevel="0" collapsed="false">
      <c r="A21" s="9" t="s">
        <v>21</v>
      </c>
      <c r="B21" s="23" t="n">
        <f aca="false">B18*B7+B19*B7*Settings!$B$10</f>
        <v>54250</v>
      </c>
      <c r="C21" s="22" t="n">
        <f aca="false">IF($B$11=0,0,B21/$B$11)</f>
        <v>542.5</v>
      </c>
    </row>
    <row r="22" customFormat="false" ht="15" hidden="false" customHeight="false" outlineLevel="0" collapsed="false">
      <c r="A22" s="9" t="s">
        <v>23</v>
      </c>
      <c r="B22" s="23" t="n">
        <f aca="false">B17*B8</f>
        <v>4200</v>
      </c>
      <c r="C22" s="22" t="n">
        <f aca="false">IF($B$11=0,0,B22/$B$11)</f>
        <v>42</v>
      </c>
    </row>
    <row r="23" customFormat="false" ht="15" hidden="false" customHeight="false" outlineLevel="0" collapsed="false">
      <c r="A23" s="9" t="s">
        <v>25</v>
      </c>
      <c r="B23" s="23" t="n">
        <f aca="false">B11*Settings!$B$5</f>
        <v>2000</v>
      </c>
      <c r="C23" s="22" t="n">
        <f aca="false">IF($B$11=0,0,B23/$B$11)</f>
        <v>20</v>
      </c>
    </row>
    <row r="24" customFormat="false" ht="15" hidden="false" customHeight="false" outlineLevel="0" collapsed="false">
      <c r="A24" s="9" t="s">
        <v>116</v>
      </c>
      <c r="B24" s="23" t="n">
        <f aca="false">B18*Settings!$B$6+B19*Settings!$B$7</f>
        <v>15750</v>
      </c>
      <c r="C24" s="22" t="n">
        <f aca="false">IF($B$11=0,0,B24/$B$11)</f>
        <v>157.5</v>
      </c>
    </row>
    <row r="25" customFormat="false" ht="15" hidden="false" customHeight="false" outlineLevel="0" collapsed="false">
      <c r="A25" s="9" t="s">
        <v>93</v>
      </c>
      <c r="B25" s="23" t="n">
        <f aca="false">B20*Settings!$B$8</f>
        <v>2625</v>
      </c>
      <c r="C25" s="22" t="n">
        <f aca="false">IF($B$11=0,0,B25/$B$11)</f>
        <v>26.25</v>
      </c>
    </row>
    <row r="26" customFormat="false" ht="15" hidden="false" customHeight="false" outlineLevel="0" collapsed="false">
      <c r="A26" s="9" t="s">
        <v>157</v>
      </c>
      <c r="B26" s="23" t="n">
        <f aca="false">(B24+B25)*Settings!$B$9</f>
        <v>0</v>
      </c>
      <c r="C26" s="22" t="n">
        <f aca="false">IF($B$11=0,0,B26/$B$11)</f>
        <v>0</v>
      </c>
    </row>
    <row r="27" customFormat="false" ht="15" hidden="false" customHeight="false" outlineLevel="0" collapsed="false">
      <c r="A27" s="9" t="s">
        <v>83</v>
      </c>
      <c r="B27" s="23" t="n">
        <f aca="false">B11*B14</f>
        <v>15000</v>
      </c>
      <c r="C27" s="22" t="n">
        <f aca="false">IF($B$11=0,0,B27/$B$11)</f>
        <v>150</v>
      </c>
    </row>
    <row r="28" customFormat="false" ht="15" hidden="false" customHeight="false" outlineLevel="0" collapsed="false">
      <c r="A28" s="40" t="s">
        <v>158</v>
      </c>
      <c r="B28" s="41" t="n">
        <f aca="false">B20-SUM(B21:B27)</f>
        <v>37425</v>
      </c>
      <c r="C28" s="42" t="n">
        <f aca="false">IF($B$11=0,0,B28/$B$11)</f>
        <v>374.25</v>
      </c>
    </row>
    <row r="30" customFormat="false" ht="21.75" hidden="false" customHeight="true" outlineLevel="0" collapsed="false">
      <c r="A30" s="8" t="s">
        <v>159</v>
      </c>
      <c r="B30" s="8" t="s">
        <v>47</v>
      </c>
    </row>
    <row r="31" customFormat="false" ht="15" hidden="false" customHeight="false" outlineLevel="0" collapsed="false">
      <c r="A31" s="6" t="s">
        <v>97</v>
      </c>
      <c r="B31" s="24" t="n">
        <f aca="false">IF(B20=0,0,B28/B20)</f>
        <v>0.285142857142857</v>
      </c>
    </row>
    <row r="32" customFormat="false" ht="15" hidden="false" customHeight="false" outlineLevel="0" collapsed="false">
      <c r="A32" s="6" t="s">
        <v>160</v>
      </c>
      <c r="B32" s="22" t="n">
        <f aca="false">IF(B18=0,0,B28/B18)</f>
        <v>712.857142857143</v>
      </c>
    </row>
    <row r="33" customFormat="false" ht="15" hidden="false" customHeight="false" outlineLevel="0" collapsed="false">
      <c r="A33" s="6" t="s">
        <v>132</v>
      </c>
      <c r="B33" s="25" t="n">
        <f aca="false">IF(B27=0,0,B20/B27)</f>
        <v>8.75</v>
      </c>
    </row>
    <row r="34" customFormat="false" ht="15" hidden="false" customHeight="false" outlineLevel="0" collapsed="false">
      <c r="A34" s="6" t="s">
        <v>161</v>
      </c>
      <c r="B34" s="22" t="n">
        <f aca="false">IF(B11=0,0,(B20-SUM(B21:B26))/B11)</f>
        <v>524.25</v>
      </c>
    </row>
    <row r="35" customFormat="false" ht="15" hidden="false" customHeight="false" outlineLevel="0" collapsed="false">
      <c r="A35" s="6" t="s">
        <v>162</v>
      </c>
      <c r="B35" s="25" t="n">
        <f aca="false">IF(B20-SUM(B21:B26)&lt;=0,0,B20/(B20-SUM(B21:B26)))</f>
        <v>2.5035765379113</v>
      </c>
    </row>
    <row r="36" customFormat="false" ht="43.5" hidden="false" customHeight="true" outlineLevel="0" collapsed="false">
      <c r="A36" s="6" t="s">
        <v>163</v>
      </c>
      <c r="B36" s="5" t="str">
        <f aca="false">IF(B28&gt;0,"Profitable at these numbers","Losing money at these numbers: lower ad cost, raise price, or improve confirmation and delivery rates")</f>
        <v>Profitable at these numbers</v>
      </c>
    </row>
  </sheetData>
  <conditionalFormatting sqref="B28">
    <cfRule type="cellIs" priority="2" operator="lessThan" aboveAverage="0" equalAverage="0" bottom="0" percent="0" rank="0" text="" dxfId="8">
      <formula>0</formula>
    </cfRule>
  </conditionalFormatting>
  <dataValidations count="2">
    <dataValidation allowBlank="false" error="Pick a product from Settings." errorStyle="stop" operator="between" showDropDown="false" showErrorMessage="true" showInputMessage="false" sqref="B4" type="list">
      <formula1>Settings!$A$14:$A$28</formula1>
      <formula2>0</formula2>
    </dataValidation>
    <dataValidation allowBlank="false" error="Enter a percentage between 0% and 100%." errorStyle="stop" operator="between" showDropDown="false" showErrorMessage="true" showInputMessage="false" sqref="B12:B13"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2026-10-11T05:26:48Z</dcterms:created>
  <dc:creator>openpyxl</dc:creator>
  <dc:description/>
  <dc:language>en-US</dc:language>
  <cp:lastModifiedBy/>
  <dcterms:modified xsi:type="dcterms:W3CDTF">2026-10-11T10:26:51Z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